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5600" windowHeight="11040" firstSheet="1" activeTab="2"/>
  </bookViews>
  <sheets>
    <sheet name="Sheet1 (2)" sheetId="4" state="hidden" r:id="rId1"/>
    <sheet name="GPF" sheetId="5" r:id="rId2"/>
    <sheet name="Annexure II GPF" sheetId="6" r:id="rId3"/>
    <sheet name="NPS" sheetId="2" r:id="rId4"/>
    <sheet name="AnnexureII NPS" sheetId="3" r:id="rId5"/>
  </sheets>
  <definedNames>
    <definedName name="__GPF2">#REF!</definedName>
    <definedName name="_GPF2">#REF!</definedName>
    <definedName name="ak">#REF!</definedName>
    <definedName name="ALLTOTAL">#REF!</definedName>
    <definedName name="bharatiya">#REF!</definedName>
    <definedName name="BILL1">#REF!</definedName>
    <definedName name="BILL2">#REF!</definedName>
    <definedName name="BILL3">#REF!</definedName>
    <definedName name="BILL4">#REF!</definedName>
    <definedName name="BILL5">#REF!</definedName>
    <definedName name="bjw">#REF!</definedName>
    <definedName name="burange">#REF!</definedName>
    <definedName name="chk">#REF!</definedName>
    <definedName name="D.A.">#REF!</definedName>
    <definedName name="Dange">#REF!</definedName>
    <definedName name="debadwaaaar">#REF!</definedName>
    <definedName name="deshpande">#REF!</definedName>
    <definedName name="dhawad">#REF!</definedName>
    <definedName name="dle">#REF!</definedName>
    <definedName name="dole">#REF!</definedName>
    <definedName name="dshpnd">#REF!</definedName>
    <definedName name="expay">#REF!</definedName>
    <definedName name="FACE2">#REF!</definedName>
    <definedName name="FACE3">#REF!</definedName>
    <definedName name="FACE4">#REF!</definedName>
    <definedName name="FACE5">#REF!</definedName>
    <definedName name="gathe">#REF!</definedName>
    <definedName name="giri">#REF!</definedName>
    <definedName name="GPF_FRONT">#REF!</definedName>
    <definedName name="Gudade">#REF!</definedName>
    <definedName name="hirulekar">#REF!</definedName>
    <definedName name="INCTABLE">#REF!</definedName>
    <definedName name="jaunjale">#REF!</definedName>
    <definedName name="jlnprkr">#REF!</definedName>
    <definedName name="joshi">#REF!</definedName>
    <definedName name="kadu">#REF!</definedName>
    <definedName name="khan">#REF!</definedName>
    <definedName name="kmrwr">#REF!</definedName>
    <definedName name="kpd">#REF!</definedName>
    <definedName name="ksrkr">#REF!</definedName>
    <definedName name="kthd">#REF!</definedName>
    <definedName name="mrhkr">#REF!</definedName>
    <definedName name="mrlkr">#REF!</definedName>
    <definedName name="Nawaklar">#REF!</definedName>
    <definedName name="PAGE1">#REF!</definedName>
    <definedName name="PAGE2">#REF!</definedName>
    <definedName name="pant">#REF!</definedName>
    <definedName name="Panure">#REF!</definedName>
    <definedName name="paranja">#REF!</definedName>
    <definedName name="paranjaape">#REF!</definedName>
    <definedName name="paranjape">#REF!</definedName>
    <definedName name="Patankar">#REF!</definedName>
    <definedName name="phansalkar">#REF!</definedName>
    <definedName name="pkhl">#REF!</definedName>
    <definedName name="potdukhe">#REF!</definedName>
    <definedName name="ptdkhe">#REF!</definedName>
    <definedName name="Punse">#REF!</definedName>
    <definedName name="rohankar">#REF!</definedName>
    <definedName name="rut">#REF!</definedName>
    <definedName name="sdr">#REF!</definedName>
    <definedName name="shahade">#REF!</definedName>
    <definedName name="sherekar">#REF!</definedName>
    <definedName name="shnd">#REF!</definedName>
    <definedName name="somkuwar">#REF!</definedName>
    <definedName name="srwnkhd">#REF!</definedName>
    <definedName name="sswnkhde">#REF!</definedName>
    <definedName name="Thakare">#REF!</definedName>
    <definedName name="TOTAL1">#REF!</definedName>
    <definedName name="TOTAL2">#REF!</definedName>
    <definedName name="TOTAL3">#REF!</definedName>
    <definedName name="TOTAL4">#REF!</definedName>
    <definedName name="TOTAL5">#REF!</definedName>
    <definedName name="TOTAL6">#REF!</definedName>
    <definedName name="TOTALALL">#REF!</definedName>
    <definedName name="TRY_SLIP">#REF!</definedName>
    <definedName name="umap">#REF!</definedName>
    <definedName name="wankhade">#REF!</definedName>
    <definedName name="ywlkr">#REF!</definedName>
  </definedNames>
  <calcPr calcId="124519"/>
</workbook>
</file>

<file path=xl/calcChain.xml><?xml version="1.0" encoding="utf-8"?>
<calcChain xmlns="http://schemas.openxmlformats.org/spreadsheetml/2006/main">
  <c r="N15" i="5"/>
  <c r="N16"/>
  <c r="N17" s="1"/>
  <c r="O18" i="2"/>
  <c r="O17"/>
  <c r="O12"/>
  <c r="O13" s="1"/>
  <c r="O14" s="1"/>
  <c r="O11"/>
  <c r="O10"/>
  <c r="I16"/>
  <c r="I18" s="1"/>
  <c r="I20" s="1"/>
  <c r="I14"/>
  <c r="I13"/>
  <c r="I15" s="1"/>
  <c r="I17" s="1"/>
  <c r="I19" s="1"/>
  <c r="N11" i="5"/>
  <c r="N14" s="1"/>
  <c r="N10"/>
  <c r="L11"/>
  <c r="L14" s="1"/>
  <c r="L15" s="1"/>
  <c r="L16" s="1"/>
  <c r="L17" s="1"/>
  <c r="L18" s="1"/>
  <c r="L19" s="1"/>
  <c r="L20" s="1"/>
  <c r="L10"/>
  <c r="L12" l="1"/>
  <c r="I10" i="2"/>
  <c r="I10" i="5"/>
  <c r="D13"/>
  <c r="D9"/>
  <c r="D13" i="2"/>
  <c r="D9"/>
  <c r="B6" i="6"/>
  <c r="D7"/>
  <c r="C7"/>
  <c r="B7"/>
  <c r="D7" i="3"/>
  <c r="C7"/>
  <c r="B7"/>
  <c r="B6"/>
  <c r="D22" i="6"/>
  <c r="D18"/>
  <c r="D13"/>
  <c r="W24" i="5"/>
  <c r="X24" s="1"/>
  <c r="X23"/>
  <c r="W23"/>
  <c r="U21"/>
  <c r="G21"/>
  <c r="F21"/>
  <c r="T20"/>
  <c r="S20"/>
  <c r="R20"/>
  <c r="Q20"/>
  <c r="P20"/>
  <c r="O20"/>
  <c r="K20"/>
  <c r="H20"/>
  <c r="C20"/>
  <c r="D20" s="1"/>
  <c r="V19"/>
  <c r="T19"/>
  <c r="S19"/>
  <c r="R19"/>
  <c r="Q19"/>
  <c r="P19"/>
  <c r="O19"/>
  <c r="K19"/>
  <c r="H19"/>
  <c r="C19"/>
  <c r="E19" s="1"/>
  <c r="V18"/>
  <c r="T18"/>
  <c r="S18"/>
  <c r="R18"/>
  <c r="Q18"/>
  <c r="P18"/>
  <c r="O18"/>
  <c r="K18"/>
  <c r="H18"/>
  <c r="C18"/>
  <c r="D18" s="1"/>
  <c r="V17"/>
  <c r="T17"/>
  <c r="S17"/>
  <c r="R17"/>
  <c r="Q17"/>
  <c r="P17"/>
  <c r="O17"/>
  <c r="K17"/>
  <c r="H17"/>
  <c r="C17"/>
  <c r="E17" s="1"/>
  <c r="V16"/>
  <c r="T16"/>
  <c r="S16"/>
  <c r="R16"/>
  <c r="Q16"/>
  <c r="P16"/>
  <c r="O16"/>
  <c r="H16"/>
  <c r="C16"/>
  <c r="D16" s="1"/>
  <c r="V15"/>
  <c r="T15"/>
  <c r="S15"/>
  <c r="R15"/>
  <c r="Q15"/>
  <c r="P15"/>
  <c r="O15"/>
  <c r="H15"/>
  <c r="C15"/>
  <c r="E15" s="1"/>
  <c r="V14"/>
  <c r="T14"/>
  <c r="S14"/>
  <c r="R14"/>
  <c r="Q14"/>
  <c r="P14"/>
  <c r="O14"/>
  <c r="K14"/>
  <c r="H14"/>
  <c r="C14"/>
  <c r="E14" s="1"/>
  <c r="V13"/>
  <c r="T13"/>
  <c r="S13"/>
  <c r="R13"/>
  <c r="Q13"/>
  <c r="P13"/>
  <c r="O13"/>
  <c r="K13"/>
  <c r="I13"/>
  <c r="H13"/>
  <c r="E13"/>
  <c r="V12"/>
  <c r="T12"/>
  <c r="S12"/>
  <c r="R12"/>
  <c r="Q12"/>
  <c r="P12"/>
  <c r="O12"/>
  <c r="K12"/>
  <c r="H12"/>
  <c r="C12"/>
  <c r="D12" s="1"/>
  <c r="V11"/>
  <c r="T11"/>
  <c r="S11"/>
  <c r="R11"/>
  <c r="Q11"/>
  <c r="P11"/>
  <c r="O11"/>
  <c r="N21"/>
  <c r="K11"/>
  <c r="K16" s="1"/>
  <c r="H11"/>
  <c r="C11"/>
  <c r="D11" s="1"/>
  <c r="V10"/>
  <c r="T10"/>
  <c r="S10"/>
  <c r="R10"/>
  <c r="Q10"/>
  <c r="P10"/>
  <c r="O10"/>
  <c r="K10"/>
  <c r="H10"/>
  <c r="C10"/>
  <c r="E10" s="1"/>
  <c r="W9"/>
  <c r="E9"/>
  <c r="N13" i="2" l="1"/>
  <c r="J13"/>
  <c r="J13" i="5"/>
  <c r="N25"/>
  <c r="D53" i="6"/>
  <c r="K21" i="5"/>
  <c r="K15"/>
  <c r="W14"/>
  <c r="D14"/>
  <c r="J9"/>
  <c r="N9" i="2"/>
  <c r="J9"/>
  <c r="I20" i="5"/>
  <c r="D19"/>
  <c r="P21"/>
  <c r="T21"/>
  <c r="I11"/>
  <c r="I12"/>
  <c r="Q21"/>
  <c r="V21"/>
  <c r="W13"/>
  <c r="X13" s="1"/>
  <c r="R21"/>
  <c r="H21"/>
  <c r="C21"/>
  <c r="S21"/>
  <c r="D17"/>
  <c r="D15"/>
  <c r="D10"/>
  <c r="J10" s="1"/>
  <c r="W17"/>
  <c r="W19"/>
  <c r="O21"/>
  <c r="I15"/>
  <c r="I16"/>
  <c r="I14"/>
  <c r="I17"/>
  <c r="I18"/>
  <c r="I19"/>
  <c r="W20"/>
  <c r="E12"/>
  <c r="E16"/>
  <c r="E18"/>
  <c r="E11"/>
  <c r="W11"/>
  <c r="E20"/>
  <c r="R482" i="4"/>
  <c r="R481"/>
  <c r="R480"/>
  <c r="R479"/>
  <c r="R478"/>
  <c r="R477"/>
  <c r="R476"/>
  <c r="R475"/>
  <c r="R474"/>
  <c r="R473"/>
  <c r="R472"/>
  <c r="R471"/>
  <c r="R470"/>
  <c r="R469"/>
  <c r="R468"/>
  <c r="R467"/>
  <c r="R466"/>
  <c r="R465"/>
  <c r="R464"/>
  <c r="R463"/>
  <c r="R462"/>
  <c r="R461"/>
  <c r="R460"/>
  <c r="R459"/>
  <c r="R458"/>
  <c r="R457"/>
  <c r="R456"/>
  <c r="R455"/>
  <c r="R454"/>
  <c r="R453"/>
  <c r="R452"/>
  <c r="R451"/>
  <c r="R450"/>
  <c r="R449"/>
  <c r="R448"/>
  <c r="R447"/>
  <c r="R446"/>
  <c r="R445"/>
  <c r="R444"/>
  <c r="R443"/>
  <c r="R442"/>
  <c r="R441"/>
  <c r="R440"/>
  <c r="R439"/>
  <c r="R438"/>
  <c r="R437"/>
  <c r="R436"/>
  <c r="R435"/>
  <c r="R434"/>
  <c r="R433"/>
  <c r="R432"/>
  <c r="R431"/>
  <c r="R430"/>
  <c r="R429"/>
  <c r="R428"/>
  <c r="R427"/>
  <c r="R426"/>
  <c r="R425"/>
  <c r="R424"/>
  <c r="R423"/>
  <c r="R422"/>
  <c r="R421"/>
  <c r="R420"/>
  <c r="R419"/>
  <c r="R418"/>
  <c r="R417"/>
  <c r="R416"/>
  <c r="R415"/>
  <c r="R414"/>
  <c r="R413"/>
  <c r="R412"/>
  <c r="R411"/>
  <c r="R410"/>
  <c r="R409"/>
  <c r="R408"/>
  <c r="R407"/>
  <c r="R406"/>
  <c r="R405"/>
  <c r="R404"/>
  <c r="R403"/>
  <c r="R402"/>
  <c r="R401"/>
  <c r="R400"/>
  <c r="R399"/>
  <c r="R398"/>
  <c r="R397"/>
  <c r="R396"/>
  <c r="R395"/>
  <c r="R394"/>
  <c r="R393"/>
  <c r="R392"/>
  <c r="R391"/>
  <c r="R390"/>
  <c r="R389"/>
  <c r="R388"/>
  <c r="R387"/>
  <c r="R386"/>
  <c r="R385"/>
  <c r="R384"/>
  <c r="R383"/>
  <c r="R382"/>
  <c r="R381"/>
  <c r="R380"/>
  <c r="R379"/>
  <c r="R378"/>
  <c r="R377"/>
  <c r="R376"/>
  <c r="R375"/>
  <c r="R374"/>
  <c r="R373"/>
  <c r="R372"/>
  <c r="R371"/>
  <c r="R370"/>
  <c r="R369"/>
  <c r="R368"/>
  <c r="R367"/>
  <c r="R366"/>
  <c r="R365"/>
  <c r="R364"/>
  <c r="R363"/>
  <c r="R362"/>
  <c r="R361"/>
  <c r="R360"/>
  <c r="R359"/>
  <c r="R358"/>
  <c r="R357"/>
  <c r="R356"/>
  <c r="R355"/>
  <c r="R354"/>
  <c r="R353"/>
  <c r="R352"/>
  <c r="R351"/>
  <c r="R350"/>
  <c r="R349"/>
  <c r="R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R268"/>
  <c r="R267"/>
  <c r="R266"/>
  <c r="R265"/>
  <c r="R264"/>
  <c r="R263"/>
  <c r="R262"/>
  <c r="R261"/>
  <c r="R260"/>
  <c r="R259"/>
  <c r="R258"/>
  <c r="R257"/>
  <c r="R256"/>
  <c r="R255"/>
  <c r="R254"/>
  <c r="R253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C146"/>
  <c r="K147" s="1"/>
  <c r="C141"/>
  <c r="C136"/>
  <c r="C131"/>
  <c r="C126"/>
  <c r="C121"/>
  <c r="C116"/>
  <c r="C111"/>
  <c r="C106"/>
  <c r="C101"/>
  <c r="C96"/>
  <c r="C91"/>
  <c r="C86"/>
  <c r="C81"/>
  <c r="C76"/>
  <c r="C71"/>
  <c r="L67"/>
  <c r="H67"/>
  <c r="C66"/>
  <c r="L62"/>
  <c r="H62"/>
  <c r="C61"/>
  <c r="L57"/>
  <c r="H57"/>
  <c r="C56"/>
  <c r="L52"/>
  <c r="H52"/>
  <c r="C51"/>
  <c r="L47"/>
  <c r="H47"/>
  <c r="C46"/>
  <c r="L42"/>
  <c r="H42"/>
  <c r="C41"/>
  <c r="L37"/>
  <c r="H37"/>
  <c r="C36"/>
  <c r="P32"/>
  <c r="P34" s="1"/>
  <c r="L32"/>
  <c r="J32"/>
  <c r="H32"/>
  <c r="C31"/>
  <c r="K32" s="1"/>
  <c r="Q32" s="1"/>
  <c r="Q33" s="1"/>
  <c r="Q35" s="1"/>
  <c r="C26"/>
  <c r="L22"/>
  <c r="J22"/>
  <c r="P22" s="1"/>
  <c r="H22"/>
  <c r="V21"/>
  <c r="C21"/>
  <c r="K22" s="1"/>
  <c r="Q22" s="1"/>
  <c r="Q23" s="1"/>
  <c r="Q25" s="1"/>
  <c r="K17"/>
  <c r="I17"/>
  <c r="C17"/>
  <c r="C16"/>
  <c r="C18" s="1"/>
  <c r="K12"/>
  <c r="I12"/>
  <c r="C12"/>
  <c r="C11"/>
  <c r="C13" s="1"/>
  <c r="K7"/>
  <c r="I7"/>
  <c r="C7"/>
  <c r="C6"/>
  <c r="C8" s="1"/>
  <c r="R5"/>
  <c r="R4"/>
  <c r="R3"/>
  <c r="R2"/>
  <c r="R1"/>
  <c r="C1" s="1"/>
  <c r="D18" i="3"/>
  <c r="D13"/>
  <c r="Y24" i="2"/>
  <c r="X24"/>
  <c r="Y23"/>
  <c r="X23"/>
  <c r="V21"/>
  <c r="G21"/>
  <c r="F21"/>
  <c r="U20"/>
  <c r="T20"/>
  <c r="S20"/>
  <c r="R20"/>
  <c r="Q20"/>
  <c r="P20"/>
  <c r="L20"/>
  <c r="H20"/>
  <c r="C20"/>
  <c r="W19"/>
  <c r="U19"/>
  <c r="T19"/>
  <c r="S19"/>
  <c r="R19"/>
  <c r="Q19"/>
  <c r="P19"/>
  <c r="L19"/>
  <c r="H19"/>
  <c r="C19"/>
  <c r="W18"/>
  <c r="U18"/>
  <c r="T18"/>
  <c r="S18"/>
  <c r="R18"/>
  <c r="Q18"/>
  <c r="P18"/>
  <c r="L18"/>
  <c r="H18"/>
  <c r="C18"/>
  <c r="W17"/>
  <c r="U17"/>
  <c r="T17"/>
  <c r="S17"/>
  <c r="R17"/>
  <c r="Q17"/>
  <c r="P17"/>
  <c r="L17"/>
  <c r="H17"/>
  <c r="C17"/>
  <c r="W16"/>
  <c r="U16"/>
  <c r="T16"/>
  <c r="S16"/>
  <c r="R16"/>
  <c r="Q16"/>
  <c r="P16"/>
  <c r="H16"/>
  <c r="C16"/>
  <c r="W15"/>
  <c r="U15"/>
  <c r="T15"/>
  <c r="S15"/>
  <c r="R15"/>
  <c r="Q15"/>
  <c r="P15"/>
  <c r="H15"/>
  <c r="C15"/>
  <c r="W14"/>
  <c r="U14"/>
  <c r="T14"/>
  <c r="S14"/>
  <c r="R14"/>
  <c r="Q14"/>
  <c r="P14"/>
  <c r="L14"/>
  <c r="H14"/>
  <c r="C14"/>
  <c r="W13"/>
  <c r="U13"/>
  <c r="T13"/>
  <c r="S13"/>
  <c r="R13"/>
  <c r="Q13"/>
  <c r="P13"/>
  <c r="M13"/>
  <c r="L13"/>
  <c r="H13"/>
  <c r="E13"/>
  <c r="W12"/>
  <c r="U12"/>
  <c r="T12"/>
  <c r="S12"/>
  <c r="R12"/>
  <c r="Q12"/>
  <c r="P12"/>
  <c r="L12"/>
  <c r="I12"/>
  <c r="H12"/>
  <c r="W11"/>
  <c r="U11"/>
  <c r="T11"/>
  <c r="S11"/>
  <c r="R11"/>
  <c r="Q11"/>
  <c r="P11"/>
  <c r="L11"/>
  <c r="I11"/>
  <c r="H11"/>
  <c r="W10"/>
  <c r="U10"/>
  <c r="T10"/>
  <c r="S10"/>
  <c r="R10"/>
  <c r="Q10"/>
  <c r="P10"/>
  <c r="O15"/>
  <c r="L10"/>
  <c r="H10"/>
  <c r="C10"/>
  <c r="E9"/>
  <c r="D10" l="1"/>
  <c r="J10" s="1"/>
  <c r="C11"/>
  <c r="X9" i="5"/>
  <c r="J18"/>
  <c r="J15"/>
  <c r="J20"/>
  <c r="X20" s="1"/>
  <c r="J16"/>
  <c r="J17"/>
  <c r="X17" s="1"/>
  <c r="J11"/>
  <c r="X11" s="1"/>
  <c r="J12"/>
  <c r="D14" i="2"/>
  <c r="N14" s="1"/>
  <c r="D19"/>
  <c r="D20"/>
  <c r="N20" s="1"/>
  <c r="D15"/>
  <c r="J15" s="1"/>
  <c r="D17"/>
  <c r="N17" s="1"/>
  <c r="D18"/>
  <c r="J18" s="1"/>
  <c r="M18" s="1"/>
  <c r="M9"/>
  <c r="X9" s="1"/>
  <c r="D16"/>
  <c r="N16" s="1"/>
  <c r="D11"/>
  <c r="N11" s="1"/>
  <c r="J19" i="5"/>
  <c r="X19" s="1"/>
  <c r="J14"/>
  <c r="X14" s="1"/>
  <c r="D21"/>
  <c r="E21"/>
  <c r="W15"/>
  <c r="I21"/>
  <c r="W16"/>
  <c r="M21"/>
  <c r="W18"/>
  <c r="W10"/>
  <c r="L21" i="2"/>
  <c r="P21"/>
  <c r="R21"/>
  <c r="T21"/>
  <c r="W21"/>
  <c r="Q21"/>
  <c r="S21"/>
  <c r="U21"/>
  <c r="H21"/>
  <c r="X13"/>
  <c r="I21"/>
  <c r="K13"/>
  <c r="F7" i="4"/>
  <c r="D7"/>
  <c r="G7"/>
  <c r="E7"/>
  <c r="F12"/>
  <c r="D12"/>
  <c r="G12"/>
  <c r="E12"/>
  <c r="F17"/>
  <c r="D17"/>
  <c r="G17"/>
  <c r="E17"/>
  <c r="L2"/>
  <c r="J2"/>
  <c r="P2" s="1"/>
  <c r="H2"/>
  <c r="O2" s="1"/>
  <c r="K2"/>
  <c r="Q2" s="1"/>
  <c r="Q3" s="1"/>
  <c r="Q5" s="1"/>
  <c r="I2"/>
  <c r="C2"/>
  <c r="C3" s="1"/>
  <c r="P24"/>
  <c r="P23"/>
  <c r="P25" s="1"/>
  <c r="O22"/>
  <c r="O21" i="2"/>
  <c r="Q7" i="4"/>
  <c r="Q8" s="1"/>
  <c r="Q10" s="1"/>
  <c r="Q17"/>
  <c r="Q18" s="1"/>
  <c r="Q20" s="1"/>
  <c r="K9" i="2"/>
  <c r="E10"/>
  <c r="E14"/>
  <c r="E15"/>
  <c r="E17"/>
  <c r="E19"/>
  <c r="E20"/>
  <c r="H27" i="4"/>
  <c r="J27"/>
  <c r="P27" s="1"/>
  <c r="L27"/>
  <c r="K37"/>
  <c r="Q37" s="1"/>
  <c r="Q38" s="1"/>
  <c r="Q40" s="1"/>
  <c r="I37"/>
  <c r="C37"/>
  <c r="C38" s="1"/>
  <c r="K42"/>
  <c r="Q42" s="1"/>
  <c r="Q43" s="1"/>
  <c r="Q45" s="1"/>
  <c r="I42"/>
  <c r="C42"/>
  <c r="K47"/>
  <c r="Q47" s="1"/>
  <c r="Q48" s="1"/>
  <c r="Q50" s="1"/>
  <c r="I47"/>
  <c r="C47"/>
  <c r="C48" s="1"/>
  <c r="K52"/>
  <c r="Q52" s="1"/>
  <c r="Q53" s="1"/>
  <c r="Q55" s="1"/>
  <c r="I52"/>
  <c r="C52"/>
  <c r="K57"/>
  <c r="Q57" s="1"/>
  <c r="Q58" s="1"/>
  <c r="Q60" s="1"/>
  <c r="I57"/>
  <c r="C57"/>
  <c r="C58" s="1"/>
  <c r="K62"/>
  <c r="Q62" s="1"/>
  <c r="Q63" s="1"/>
  <c r="Q65" s="1"/>
  <c r="I62"/>
  <c r="C62"/>
  <c r="K67"/>
  <c r="Q67" s="1"/>
  <c r="Q68" s="1"/>
  <c r="Q70" s="1"/>
  <c r="I67"/>
  <c r="C67"/>
  <c r="C68" s="1"/>
  <c r="K72"/>
  <c r="I72"/>
  <c r="C72"/>
  <c r="L72"/>
  <c r="H72"/>
  <c r="K77"/>
  <c r="Q77" s="1"/>
  <c r="Q78" s="1"/>
  <c r="Q80" s="1"/>
  <c r="I77"/>
  <c r="C77"/>
  <c r="C78" s="1"/>
  <c r="L77"/>
  <c r="H77"/>
  <c r="O77" s="1"/>
  <c r="K82"/>
  <c r="I82"/>
  <c r="C82"/>
  <c r="L82"/>
  <c r="H82"/>
  <c r="K87"/>
  <c r="Q87" s="1"/>
  <c r="Q88" s="1"/>
  <c r="Q90" s="1"/>
  <c r="I87"/>
  <c r="C87"/>
  <c r="C88" s="1"/>
  <c r="L87"/>
  <c r="H87"/>
  <c r="O87" s="1"/>
  <c r="K92"/>
  <c r="I92"/>
  <c r="C92"/>
  <c r="L92"/>
  <c r="H92"/>
  <c r="K97"/>
  <c r="Q97" s="1"/>
  <c r="Q98" s="1"/>
  <c r="Q100" s="1"/>
  <c r="I97"/>
  <c r="C97"/>
  <c r="C98" s="1"/>
  <c r="L97"/>
  <c r="H97"/>
  <c r="O97" s="1"/>
  <c r="K102"/>
  <c r="I102"/>
  <c r="C102"/>
  <c r="L102"/>
  <c r="H102"/>
  <c r="K107"/>
  <c r="Q107" s="1"/>
  <c r="Q108" s="1"/>
  <c r="Q110" s="1"/>
  <c r="I107"/>
  <c r="C107"/>
  <c r="C108" s="1"/>
  <c r="L107"/>
  <c r="H107"/>
  <c r="O107" s="1"/>
  <c r="K112"/>
  <c r="I112"/>
  <c r="C112"/>
  <c r="L112"/>
  <c r="H112"/>
  <c r="K117"/>
  <c r="Q117" s="1"/>
  <c r="Q118" s="1"/>
  <c r="Q120" s="1"/>
  <c r="I117"/>
  <c r="C117"/>
  <c r="C118" s="1"/>
  <c r="L117"/>
  <c r="H117"/>
  <c r="O117" s="1"/>
  <c r="K122"/>
  <c r="I122"/>
  <c r="C122"/>
  <c r="L122"/>
  <c r="H122"/>
  <c r="K127"/>
  <c r="Q127" s="1"/>
  <c r="Q128" s="1"/>
  <c r="Q130" s="1"/>
  <c r="I127"/>
  <c r="C127"/>
  <c r="C128" s="1"/>
  <c r="L127"/>
  <c r="H127"/>
  <c r="O127" s="1"/>
  <c r="K132"/>
  <c r="I132"/>
  <c r="C132"/>
  <c r="L132"/>
  <c r="H132"/>
  <c r="K137"/>
  <c r="Q137" s="1"/>
  <c r="Q138" s="1"/>
  <c r="Q140" s="1"/>
  <c r="I137"/>
  <c r="C137"/>
  <c r="C138" s="1"/>
  <c r="L137"/>
  <c r="H137"/>
  <c r="O137" s="1"/>
  <c r="K142"/>
  <c r="I142"/>
  <c r="C142"/>
  <c r="L142"/>
  <c r="H142"/>
  <c r="O37"/>
  <c r="O42"/>
  <c r="O47"/>
  <c r="O52"/>
  <c r="O57"/>
  <c r="O62"/>
  <c r="O67"/>
  <c r="E11" i="2"/>
  <c r="E16"/>
  <c r="E18"/>
  <c r="H7" i="4"/>
  <c r="O7" s="1"/>
  <c r="J7"/>
  <c r="P7" s="1"/>
  <c r="L7"/>
  <c r="H12"/>
  <c r="O12" s="1"/>
  <c r="J12"/>
  <c r="P12" s="1"/>
  <c r="L12"/>
  <c r="Q12" s="1"/>
  <c r="Q13" s="1"/>
  <c r="Q15" s="1"/>
  <c r="H17"/>
  <c r="O17" s="1"/>
  <c r="J17"/>
  <c r="P17" s="1"/>
  <c r="L17"/>
  <c r="C22"/>
  <c r="C23" s="1"/>
  <c r="I22"/>
  <c r="C27"/>
  <c r="C28" s="1"/>
  <c r="I27"/>
  <c r="K27"/>
  <c r="Q27" s="1"/>
  <c r="Q28" s="1"/>
  <c r="Q30" s="1"/>
  <c r="P33"/>
  <c r="P35" s="1"/>
  <c r="J37"/>
  <c r="P37" s="1"/>
  <c r="J42"/>
  <c r="P42" s="1"/>
  <c r="C43"/>
  <c r="J47"/>
  <c r="P47" s="1"/>
  <c r="J52"/>
  <c r="P52" s="1"/>
  <c r="C53"/>
  <c r="J57"/>
  <c r="P57" s="1"/>
  <c r="J62"/>
  <c r="P62" s="1"/>
  <c r="C63"/>
  <c r="J67"/>
  <c r="P67" s="1"/>
  <c r="J72"/>
  <c r="P72" s="1"/>
  <c r="C73"/>
  <c r="J77"/>
  <c r="P77" s="1"/>
  <c r="J82"/>
  <c r="P82" s="1"/>
  <c r="C83"/>
  <c r="J87"/>
  <c r="P87" s="1"/>
  <c r="J92"/>
  <c r="P92" s="1"/>
  <c r="C93"/>
  <c r="J97"/>
  <c r="P97" s="1"/>
  <c r="J102"/>
  <c r="P102" s="1"/>
  <c r="C103"/>
  <c r="J107"/>
  <c r="P107" s="1"/>
  <c r="J112"/>
  <c r="P112" s="1"/>
  <c r="C113"/>
  <c r="J117"/>
  <c r="P117" s="1"/>
  <c r="J122"/>
  <c r="P122" s="1"/>
  <c r="C123"/>
  <c r="J127"/>
  <c r="P127" s="1"/>
  <c r="J132"/>
  <c r="P132" s="1"/>
  <c r="C133"/>
  <c r="J137"/>
  <c r="P137" s="1"/>
  <c r="J142"/>
  <c r="P142" s="1"/>
  <c r="C143"/>
  <c r="Q147"/>
  <c r="Q148" s="1"/>
  <c r="Q150" s="1"/>
  <c r="C32"/>
  <c r="C33" s="1"/>
  <c r="I32"/>
  <c r="O32" s="1"/>
  <c r="H147"/>
  <c r="J147"/>
  <c r="P147" s="1"/>
  <c r="L147"/>
  <c r="C148"/>
  <c r="C147"/>
  <c r="I147"/>
  <c r="J14" i="2" l="1"/>
  <c r="M14" s="1"/>
  <c r="X14" s="1"/>
  <c r="J20"/>
  <c r="N18"/>
  <c r="X18" s="1"/>
  <c r="J17"/>
  <c r="K17" s="1"/>
  <c r="J19"/>
  <c r="K19" s="1"/>
  <c r="M20"/>
  <c r="X20" s="1"/>
  <c r="J16"/>
  <c r="M16" s="1"/>
  <c r="X16" s="1"/>
  <c r="C12"/>
  <c r="J11"/>
  <c r="M11" s="1"/>
  <c r="X11" s="1"/>
  <c r="O25"/>
  <c r="D53" i="3"/>
  <c r="N15" i="2"/>
  <c r="J21" i="5"/>
  <c r="D10" i="6" s="1"/>
  <c r="N19" i="2"/>
  <c r="X18" i="5"/>
  <c r="X15"/>
  <c r="L21"/>
  <c r="Y13" i="2"/>
  <c r="X16" i="5"/>
  <c r="X10"/>
  <c r="W12"/>
  <c r="W21" s="1"/>
  <c r="W25" s="1"/>
  <c r="K18" i="2"/>
  <c r="G27" i="4"/>
  <c r="E27"/>
  <c r="F27"/>
  <c r="N27" s="1"/>
  <c r="D27"/>
  <c r="M27" s="1"/>
  <c r="M15" i="2"/>
  <c r="K15"/>
  <c r="O33" i="4"/>
  <c r="O35" s="1"/>
  <c r="O34"/>
  <c r="G137"/>
  <c r="E137"/>
  <c r="D137"/>
  <c r="M137" s="1"/>
  <c r="F137"/>
  <c r="G127"/>
  <c r="E127"/>
  <c r="D127"/>
  <c r="M127" s="1"/>
  <c r="F127"/>
  <c r="G117"/>
  <c r="E117"/>
  <c r="D117"/>
  <c r="M117" s="1"/>
  <c r="F117"/>
  <c r="G107"/>
  <c r="E107"/>
  <c r="D107"/>
  <c r="M107" s="1"/>
  <c r="F107"/>
  <c r="G97"/>
  <c r="E97"/>
  <c r="D97"/>
  <c r="M97" s="1"/>
  <c r="F97"/>
  <c r="G87"/>
  <c r="E87"/>
  <c r="D87"/>
  <c r="M87" s="1"/>
  <c r="F87"/>
  <c r="G77"/>
  <c r="E77"/>
  <c r="D77"/>
  <c r="M77" s="1"/>
  <c r="F77"/>
  <c r="G67"/>
  <c r="E67"/>
  <c r="F67"/>
  <c r="N67" s="1"/>
  <c r="D67"/>
  <c r="M67" s="1"/>
  <c r="G57"/>
  <c r="E57"/>
  <c r="F57"/>
  <c r="N57" s="1"/>
  <c r="D57"/>
  <c r="M57" s="1"/>
  <c r="G47"/>
  <c r="E47"/>
  <c r="F47"/>
  <c r="N47" s="1"/>
  <c r="D47"/>
  <c r="M47" s="1"/>
  <c r="G37"/>
  <c r="E37"/>
  <c r="F37"/>
  <c r="N37" s="1"/>
  <c r="D37"/>
  <c r="M37" s="1"/>
  <c r="F2"/>
  <c r="D2"/>
  <c r="G2"/>
  <c r="E2"/>
  <c r="G147"/>
  <c r="E147"/>
  <c r="F147"/>
  <c r="N147" s="1"/>
  <c r="D147"/>
  <c r="M147" s="1"/>
  <c r="P149"/>
  <c r="P148"/>
  <c r="P144"/>
  <c r="P143"/>
  <c r="P139"/>
  <c r="P138"/>
  <c r="P134"/>
  <c r="P133"/>
  <c r="P129"/>
  <c r="P128"/>
  <c r="P124"/>
  <c r="P123"/>
  <c r="P119"/>
  <c r="P118"/>
  <c r="P114"/>
  <c r="P113"/>
  <c r="P109"/>
  <c r="P108"/>
  <c r="P104"/>
  <c r="P103"/>
  <c r="P99"/>
  <c r="P98"/>
  <c r="P94"/>
  <c r="P93"/>
  <c r="P89"/>
  <c r="P88"/>
  <c r="P84"/>
  <c r="P83"/>
  <c r="P79"/>
  <c r="P78"/>
  <c r="P74"/>
  <c r="P73"/>
  <c r="P69"/>
  <c r="P68"/>
  <c r="P64"/>
  <c r="P63"/>
  <c r="P59"/>
  <c r="P58"/>
  <c r="P54"/>
  <c r="P53"/>
  <c r="P49"/>
  <c r="P48"/>
  <c r="P44"/>
  <c r="P43"/>
  <c r="P39"/>
  <c r="P38"/>
  <c r="G22"/>
  <c r="E22"/>
  <c r="F22"/>
  <c r="N22" s="1"/>
  <c r="D22"/>
  <c r="M22" s="1"/>
  <c r="P18"/>
  <c r="P20" s="1"/>
  <c r="P19"/>
  <c r="O14"/>
  <c r="O13"/>
  <c r="P8"/>
  <c r="P10" s="1"/>
  <c r="P9"/>
  <c r="O63"/>
  <c r="O65" s="1"/>
  <c r="O64"/>
  <c r="O53"/>
  <c r="O55" s="1"/>
  <c r="O54"/>
  <c r="O43"/>
  <c r="O45" s="1"/>
  <c r="O44"/>
  <c r="O138"/>
  <c r="O140" s="1"/>
  <c r="O139"/>
  <c r="O128"/>
  <c r="O130" s="1"/>
  <c r="O129"/>
  <c r="O118"/>
  <c r="O120" s="1"/>
  <c r="O119"/>
  <c r="O108"/>
  <c r="O110" s="1"/>
  <c r="O109"/>
  <c r="O98"/>
  <c r="O100" s="1"/>
  <c r="O99"/>
  <c r="O88"/>
  <c r="O90" s="1"/>
  <c r="O89"/>
  <c r="O78"/>
  <c r="O80" s="1"/>
  <c r="O79"/>
  <c r="P28"/>
  <c r="P30" s="1"/>
  <c r="P29"/>
  <c r="Y9" i="2"/>
  <c r="O23" i="4"/>
  <c r="O25" s="1"/>
  <c r="O24"/>
  <c r="O4"/>
  <c r="O3"/>
  <c r="G32"/>
  <c r="E32"/>
  <c r="F32"/>
  <c r="N32" s="1"/>
  <c r="D32"/>
  <c r="M32" s="1"/>
  <c r="G142"/>
  <c r="E142"/>
  <c r="D142"/>
  <c r="M142" s="1"/>
  <c r="F142"/>
  <c r="G132"/>
  <c r="E132"/>
  <c r="D132"/>
  <c r="M132" s="1"/>
  <c r="F132"/>
  <c r="G122"/>
  <c r="E122"/>
  <c r="D122"/>
  <c r="M122" s="1"/>
  <c r="F122"/>
  <c r="G112"/>
  <c r="E112"/>
  <c r="D112"/>
  <c r="M112" s="1"/>
  <c r="F112"/>
  <c r="G102"/>
  <c r="E102"/>
  <c r="D102"/>
  <c r="M102" s="1"/>
  <c r="F102"/>
  <c r="G92"/>
  <c r="E92"/>
  <c r="D92"/>
  <c r="M92" s="1"/>
  <c r="F92"/>
  <c r="G82"/>
  <c r="E82"/>
  <c r="D82"/>
  <c r="M82" s="1"/>
  <c r="F82"/>
  <c r="G72"/>
  <c r="E72"/>
  <c r="D72"/>
  <c r="M72" s="1"/>
  <c r="F72"/>
  <c r="G62"/>
  <c r="E62"/>
  <c r="F62"/>
  <c r="N62" s="1"/>
  <c r="D62"/>
  <c r="M62" s="1"/>
  <c r="G52"/>
  <c r="E52"/>
  <c r="F52"/>
  <c r="N52" s="1"/>
  <c r="D52"/>
  <c r="M52" s="1"/>
  <c r="G42"/>
  <c r="E42"/>
  <c r="F42"/>
  <c r="N42" s="1"/>
  <c r="D42"/>
  <c r="M42" s="1"/>
  <c r="O19"/>
  <c r="O18"/>
  <c r="P13"/>
  <c r="P15" s="1"/>
  <c r="P14"/>
  <c r="O9"/>
  <c r="O8"/>
  <c r="O68"/>
  <c r="O70" s="1"/>
  <c r="O69"/>
  <c r="O58"/>
  <c r="O60" s="1"/>
  <c r="O59"/>
  <c r="O48"/>
  <c r="O50" s="1"/>
  <c r="O49"/>
  <c r="O38"/>
  <c r="O40" s="1"/>
  <c r="O39"/>
  <c r="P4"/>
  <c r="P3"/>
  <c r="N17"/>
  <c r="N12"/>
  <c r="N7"/>
  <c r="O147"/>
  <c r="O142"/>
  <c r="Q142"/>
  <c r="Q143" s="1"/>
  <c r="Q145" s="1"/>
  <c r="O132"/>
  <c r="Q132"/>
  <c r="Q133" s="1"/>
  <c r="Q135" s="1"/>
  <c r="O122"/>
  <c r="Q122"/>
  <c r="Q123" s="1"/>
  <c r="Q125" s="1"/>
  <c r="O112"/>
  <c r="Q112"/>
  <c r="Q113" s="1"/>
  <c r="Q115" s="1"/>
  <c r="O102"/>
  <c r="Q102"/>
  <c r="Q103" s="1"/>
  <c r="Q105" s="1"/>
  <c r="O92"/>
  <c r="Q92"/>
  <c r="Q93" s="1"/>
  <c r="Q95" s="1"/>
  <c r="O82"/>
  <c r="Q82"/>
  <c r="Q83" s="1"/>
  <c r="Q85" s="1"/>
  <c r="O72"/>
  <c r="Q72"/>
  <c r="Q73" s="1"/>
  <c r="Q75" s="1"/>
  <c r="O27"/>
  <c r="N10" i="2"/>
  <c r="M17" i="4"/>
  <c r="M12"/>
  <c r="M7"/>
  <c r="K14" i="2" l="1"/>
  <c r="M19"/>
  <c r="X19" s="1"/>
  <c r="Y19" s="1"/>
  <c r="Y18"/>
  <c r="M17"/>
  <c r="X17" s="1"/>
  <c r="Y17" s="1"/>
  <c r="D12"/>
  <c r="D21" s="1"/>
  <c r="E12"/>
  <c r="E21" s="1"/>
  <c r="C21"/>
  <c r="Y14"/>
  <c r="K16"/>
  <c r="Y16" s="1"/>
  <c r="K11"/>
  <c r="Y11" s="1"/>
  <c r="K20"/>
  <c r="Y20" s="1"/>
  <c r="X12" i="5"/>
  <c r="X21" s="1"/>
  <c r="X15" i="2"/>
  <c r="Y15" s="1"/>
  <c r="M9" i="4"/>
  <c r="M8"/>
  <c r="M19"/>
  <c r="M18"/>
  <c r="O29"/>
  <c r="O28"/>
  <c r="O73"/>
  <c r="O75" s="1"/>
  <c r="O74"/>
  <c r="O83"/>
  <c r="O85" s="1"/>
  <c r="O84"/>
  <c r="O93"/>
  <c r="O95" s="1"/>
  <c r="O94"/>
  <c r="O103"/>
  <c r="O105" s="1"/>
  <c r="O104"/>
  <c r="O113"/>
  <c r="O115" s="1"/>
  <c r="O114"/>
  <c r="O123"/>
  <c r="O125" s="1"/>
  <c r="O124"/>
  <c r="O133"/>
  <c r="O135" s="1"/>
  <c r="O134"/>
  <c r="O143"/>
  <c r="O145" s="1"/>
  <c r="O144"/>
  <c r="N8"/>
  <c r="N10" s="1"/>
  <c r="N9"/>
  <c r="N18"/>
  <c r="N20" s="1"/>
  <c r="N19"/>
  <c r="M10" i="2"/>
  <c r="N44" i="4"/>
  <c r="N43"/>
  <c r="N54"/>
  <c r="N53"/>
  <c r="N64"/>
  <c r="N63"/>
  <c r="M73"/>
  <c r="M75" s="1"/>
  <c r="M74"/>
  <c r="M83"/>
  <c r="M85" s="1"/>
  <c r="M84"/>
  <c r="M93"/>
  <c r="M95" s="1"/>
  <c r="M94"/>
  <c r="M103"/>
  <c r="M105" s="1"/>
  <c r="M104"/>
  <c r="M113"/>
  <c r="M115" s="1"/>
  <c r="M114"/>
  <c r="M123"/>
  <c r="M125" s="1"/>
  <c r="M124"/>
  <c r="M133"/>
  <c r="M135" s="1"/>
  <c r="M134"/>
  <c r="M143"/>
  <c r="M145" s="1"/>
  <c r="M144"/>
  <c r="N34"/>
  <c r="N33"/>
  <c r="N24"/>
  <c r="N23"/>
  <c r="N149"/>
  <c r="N148"/>
  <c r="N39"/>
  <c r="N38"/>
  <c r="N49"/>
  <c r="N48"/>
  <c r="N59"/>
  <c r="N58"/>
  <c r="N69"/>
  <c r="N68"/>
  <c r="M78"/>
  <c r="M80" s="1"/>
  <c r="M79"/>
  <c r="M88"/>
  <c r="M90" s="1"/>
  <c r="M89"/>
  <c r="M98"/>
  <c r="M100" s="1"/>
  <c r="M99"/>
  <c r="M108"/>
  <c r="M110" s="1"/>
  <c r="M109"/>
  <c r="M118"/>
  <c r="M120" s="1"/>
  <c r="M119"/>
  <c r="M128"/>
  <c r="M130" s="1"/>
  <c r="M129"/>
  <c r="M138"/>
  <c r="M140" s="1"/>
  <c r="M139"/>
  <c r="N28"/>
  <c r="N30" s="1"/>
  <c r="N29"/>
  <c r="M14"/>
  <c r="M13"/>
  <c r="O148"/>
  <c r="O150" s="1"/>
  <c r="O149"/>
  <c r="N13"/>
  <c r="N15" s="1"/>
  <c r="N14"/>
  <c r="M43"/>
  <c r="M45" s="1"/>
  <c r="M44"/>
  <c r="M53"/>
  <c r="M55" s="1"/>
  <c r="M54"/>
  <c r="M63"/>
  <c r="M65" s="1"/>
  <c r="M64"/>
  <c r="M33"/>
  <c r="M35" s="1"/>
  <c r="M34"/>
  <c r="M23"/>
  <c r="M25" s="1"/>
  <c r="M24"/>
  <c r="M148"/>
  <c r="M150" s="1"/>
  <c r="M149"/>
  <c r="M38"/>
  <c r="M40" s="1"/>
  <c r="M39"/>
  <c r="M48"/>
  <c r="M50" s="1"/>
  <c r="M49"/>
  <c r="M58"/>
  <c r="M60" s="1"/>
  <c r="M59"/>
  <c r="M68"/>
  <c r="M70" s="1"/>
  <c r="M69"/>
  <c r="M29"/>
  <c r="M28"/>
  <c r="N2"/>
  <c r="K10" i="2"/>
  <c r="P5" i="4"/>
  <c r="O10"/>
  <c r="O20"/>
  <c r="N72"/>
  <c r="N82"/>
  <c r="N92"/>
  <c r="N102"/>
  <c r="N112"/>
  <c r="N122"/>
  <c r="N132"/>
  <c r="N142"/>
  <c r="O5"/>
  <c r="O15"/>
  <c r="P40"/>
  <c r="P45"/>
  <c r="P50"/>
  <c r="P55"/>
  <c r="P60"/>
  <c r="P65"/>
  <c r="P70"/>
  <c r="P75"/>
  <c r="P80"/>
  <c r="P85"/>
  <c r="P90"/>
  <c r="P95"/>
  <c r="P100"/>
  <c r="P105"/>
  <c r="P110"/>
  <c r="P115"/>
  <c r="P120"/>
  <c r="P125"/>
  <c r="P130"/>
  <c r="P135"/>
  <c r="P140"/>
  <c r="P145"/>
  <c r="P150"/>
  <c r="M2"/>
  <c r="N77"/>
  <c r="N87"/>
  <c r="N97"/>
  <c r="N107"/>
  <c r="N117"/>
  <c r="N127"/>
  <c r="N137"/>
  <c r="N12" i="2" l="1"/>
  <c r="N21" s="1"/>
  <c r="J12"/>
  <c r="M12" s="1"/>
  <c r="J25" i="5"/>
  <c r="X25" s="1"/>
  <c r="D14" i="6"/>
  <c r="D19" s="1"/>
  <c r="D23" s="1"/>
  <c r="N129" i="4"/>
  <c r="N128"/>
  <c r="N109"/>
  <c r="N108"/>
  <c r="N89"/>
  <c r="N88"/>
  <c r="M4"/>
  <c r="M3"/>
  <c r="N144"/>
  <c r="N143"/>
  <c r="N124"/>
  <c r="N123"/>
  <c r="N104"/>
  <c r="N103"/>
  <c r="N84"/>
  <c r="N83"/>
  <c r="N139"/>
  <c r="N138"/>
  <c r="N119"/>
  <c r="N118"/>
  <c r="N99"/>
  <c r="N98"/>
  <c r="N79"/>
  <c r="N78"/>
  <c r="N134"/>
  <c r="N133"/>
  <c r="N114"/>
  <c r="N113"/>
  <c r="N94"/>
  <c r="N93"/>
  <c r="N74"/>
  <c r="N73"/>
  <c r="N4"/>
  <c r="N3"/>
  <c r="X10" i="2"/>
  <c r="C70" i="4"/>
  <c r="C50"/>
  <c r="C150"/>
  <c r="C35"/>
  <c r="C55"/>
  <c r="M30"/>
  <c r="M15"/>
  <c r="C15" s="1"/>
  <c r="N70"/>
  <c r="N60"/>
  <c r="C60" s="1"/>
  <c r="N50"/>
  <c r="N40"/>
  <c r="C40" s="1"/>
  <c r="N150"/>
  <c r="N25"/>
  <c r="C25" s="1"/>
  <c r="N35"/>
  <c r="N65"/>
  <c r="C65" s="1"/>
  <c r="N55"/>
  <c r="N45"/>
  <c r="C45" s="1"/>
  <c r="O30"/>
  <c r="M20"/>
  <c r="C20" s="1"/>
  <c r="M10"/>
  <c r="C10" s="1"/>
  <c r="X12" i="2" l="1"/>
  <c r="M21"/>
  <c r="C21" i="3" s="1"/>
  <c r="D22" s="1"/>
  <c r="J21" i="2"/>
  <c r="K12"/>
  <c r="K21" s="1"/>
  <c r="K25" s="1"/>
  <c r="Y25" s="1"/>
  <c r="X21"/>
  <c r="X25" s="1"/>
  <c r="Y10"/>
  <c r="C30" i="4"/>
  <c r="N5"/>
  <c r="N75"/>
  <c r="C75" s="1"/>
  <c r="N95"/>
  <c r="C95" s="1"/>
  <c r="N115"/>
  <c r="C115" s="1"/>
  <c r="N135"/>
  <c r="C135" s="1"/>
  <c r="N80"/>
  <c r="C80" s="1"/>
  <c r="N100"/>
  <c r="C100" s="1"/>
  <c r="N120"/>
  <c r="C120" s="1"/>
  <c r="N140"/>
  <c r="C140" s="1"/>
  <c r="N85"/>
  <c r="C85" s="1"/>
  <c r="N105"/>
  <c r="C105" s="1"/>
  <c r="N125"/>
  <c r="C125" s="1"/>
  <c r="N145"/>
  <c r="C145" s="1"/>
  <c r="M5"/>
  <c r="C5" s="1"/>
  <c r="S1" s="1"/>
  <c r="U31" s="1"/>
  <c r="N90"/>
  <c r="C90" s="1"/>
  <c r="N110"/>
  <c r="C110" s="1"/>
  <c r="N130"/>
  <c r="C130" s="1"/>
  <c r="Y21" i="2" l="1"/>
  <c r="Y12"/>
  <c r="D10" i="3"/>
  <c r="D14" s="1"/>
  <c r="D19" s="1"/>
  <c r="D23" s="1"/>
  <c r="D35" i="6"/>
  <c r="D47"/>
  <c r="D39"/>
  <c r="D31"/>
  <c r="D28"/>
  <c r="D43"/>
  <c r="D39" i="3" l="1"/>
  <c r="D28"/>
  <c r="D35"/>
  <c r="D47"/>
  <c r="D43"/>
  <c r="D31"/>
  <c r="D48" i="6"/>
  <c r="D49" s="1"/>
  <c r="D50" s="1"/>
  <c r="D52" s="1"/>
  <c r="C54" s="1"/>
  <c r="D48" i="3" l="1"/>
  <c r="D49" s="1"/>
  <c r="D50" s="1"/>
  <c r="D52" s="1"/>
  <c r="D54" s="1"/>
  <c r="D54" i="6"/>
  <c r="C54" i="3" l="1"/>
</calcChain>
</file>

<file path=xl/sharedStrings.xml><?xml version="1.0" encoding="utf-8"?>
<sst xmlns="http://schemas.openxmlformats.org/spreadsheetml/2006/main" count="458" uniqueCount="229">
  <si>
    <t>GOVERNMENT POLYTECHNIC, NASHIK</t>
  </si>
  <si>
    <t>Financial Year 2023-24</t>
  </si>
  <si>
    <t xml:space="preserve">Name: </t>
  </si>
  <si>
    <t>Desig.</t>
  </si>
  <si>
    <t xml:space="preserve">           Pan No.</t>
  </si>
  <si>
    <t>Sevvartd ID</t>
  </si>
  <si>
    <t>Net Salary</t>
  </si>
  <si>
    <t>Sr No</t>
  </si>
  <si>
    <t>Month</t>
  </si>
  <si>
    <t xml:space="preserve"> Pay and allowances</t>
  </si>
  <si>
    <t>Deduction</t>
  </si>
  <si>
    <t>Pay In</t>
  </si>
  <si>
    <t xml:space="preserve">D. A </t>
  </si>
  <si>
    <t>H.R.A</t>
  </si>
  <si>
    <t xml:space="preserve">  D. A   Arre.</t>
  </si>
  <si>
    <t>Basic Arre.</t>
  </si>
  <si>
    <t>CLA</t>
  </si>
  <si>
    <t>T. A</t>
  </si>
  <si>
    <t>NPS_E Cont.</t>
  </si>
  <si>
    <r>
      <rPr>
        <b/>
        <sz val="12"/>
        <rFont val="Calibri"/>
        <family val="2"/>
      </rPr>
      <t xml:space="preserve">   Total         Amount     </t>
    </r>
    <r>
      <rPr>
        <b/>
        <sz val="9"/>
        <rFont val="Calibri"/>
        <family val="2"/>
      </rPr>
      <t>(4 to 8)</t>
    </r>
  </si>
  <si>
    <t>F.A</t>
  </si>
  <si>
    <t>DCPS &amp; DCPS DA</t>
  </si>
  <si>
    <t>Income Tax</t>
  </si>
  <si>
    <t>GIS</t>
  </si>
  <si>
    <t>Advances</t>
  </si>
  <si>
    <t>Intrest Recovery</t>
  </si>
  <si>
    <t>Accid. Govt. Ins. Scheme/Other</t>
  </si>
  <si>
    <t>P.T.</t>
  </si>
  <si>
    <t>Total Ded'n</t>
  </si>
  <si>
    <t>HBA</t>
  </si>
  <si>
    <t>MCA</t>
  </si>
  <si>
    <t>Comp.</t>
  </si>
  <si>
    <t>Total</t>
  </si>
  <si>
    <t xml:space="preserve">Other Income </t>
  </si>
  <si>
    <t>Other Income Deduction</t>
  </si>
  <si>
    <t>F.Y.2023-24</t>
  </si>
  <si>
    <t>2nd Shift Remunneration</t>
  </si>
  <si>
    <t>Income Tax Deduction</t>
  </si>
  <si>
    <t>Any Other Income</t>
  </si>
  <si>
    <t>TDS From Other Institute/etc.</t>
  </si>
  <si>
    <t>Total ( Salary + Other Income )</t>
  </si>
  <si>
    <t>Total Ded. (Salary + Other Income)</t>
  </si>
  <si>
    <t xml:space="preserve">1) </t>
  </si>
  <si>
    <t xml:space="preserve">  Government Polytechnic, NASHIK.</t>
  </si>
  <si>
    <t>Annexure - II</t>
  </si>
  <si>
    <t xml:space="preserve">Name:-                                              </t>
  </si>
  <si>
    <t xml:space="preserve">PAN No:  </t>
  </si>
  <si>
    <t>Sevvarth ID</t>
  </si>
  <si>
    <t xml:space="preserve">Desig:-                                              </t>
  </si>
  <si>
    <t>Sr.No.</t>
  </si>
  <si>
    <t xml:space="preserve">                         Particulars.</t>
  </si>
  <si>
    <t>Amount in Rs.</t>
  </si>
  <si>
    <t>Less</t>
  </si>
  <si>
    <t xml:space="preserve">Total Deduction : </t>
  </si>
  <si>
    <t>Income Taxable under the head salaries (1-2)</t>
  </si>
  <si>
    <t>Add: Any other income reported by Employee (e.g.Fix Deposit Interest)</t>
  </si>
  <si>
    <t>a) Other Income ( Remunerations Rs.)</t>
  </si>
  <si>
    <t>b) Saving Bank Interest</t>
  </si>
  <si>
    <t xml:space="preserve"> </t>
  </si>
  <si>
    <t xml:space="preserve">Total : </t>
  </si>
  <si>
    <t>Gross Total Income chargable to Tax (3+4)</t>
  </si>
  <si>
    <r>
      <rPr>
        <sz val="13"/>
        <rFont val="Arial"/>
        <family val="2"/>
      </rPr>
      <t xml:space="preserve"> </t>
    </r>
    <r>
      <rPr>
        <b/>
        <sz val="13"/>
        <rFont val="Arial"/>
        <family val="2"/>
      </rPr>
      <t xml:space="preserve">Other Deduction under chapter VI-A (Total I to vi as given below) </t>
    </r>
  </si>
  <si>
    <t xml:space="preserve">  i] 80CCD(2) : Employers Countribution NPS ( It is to be duducted only if such contribution is included in gross salary 14%)</t>
  </si>
  <si>
    <t xml:space="preserve">      Total Deduction (6) </t>
  </si>
  <si>
    <t>Total Taxable  Income (7-8)</t>
  </si>
  <si>
    <t>Tax Payable</t>
  </si>
  <si>
    <t>NIL</t>
  </si>
  <si>
    <t>(a) Where  the total income does not exceed Rs. 3,00,000/-</t>
  </si>
  <si>
    <t>5% of amount by which the total income exceed Rs. 3,00,000/-</t>
  </si>
  <si>
    <t>(5% of amount by which the total income exceed Rs. 3,00,000/-)</t>
  </si>
  <si>
    <t>(Rs.15,000/-plus 10% of amount by which total income exceeds Rs.6,00,000/-)</t>
  </si>
  <si>
    <t xml:space="preserve"> (e)  Where  the total income is between Rs 12,00,001/- To 15,00,000/-</t>
  </si>
  <si>
    <t>(Rs.90,000/-plus 20% of amount by which total income exceeds Rs.12,00,000/-)</t>
  </si>
  <si>
    <t>(f) Where the total income exceed Rs 15,00,001 To Above</t>
  </si>
  <si>
    <t>Rs. 1,50,000/- plus 30% of amount by which total income exceeds Rs.15,00,000</t>
  </si>
  <si>
    <t>Less : Rebate U/S 87 A (Max Rs. 25,000/- if total income does not exceed Rs. 7,00,000/-</t>
  </si>
  <si>
    <t>Tax Payable after Rebate (8-9)</t>
  </si>
  <si>
    <t>Add : Health &amp; Education Cess - 4% of tax payable as above</t>
  </si>
  <si>
    <t xml:space="preserve"> Total Income Tax Payable  (10+11)</t>
  </si>
  <si>
    <t>Less : Relief of U/S 89 (Attach Form 10E)</t>
  </si>
  <si>
    <t xml:space="preserve"> Income Tax Payable (12-13)</t>
  </si>
  <si>
    <t>Less : Income Tax already paid - TDS, Advance Tax</t>
  </si>
  <si>
    <t xml:space="preserve">Balance tax Payable (Refundable) </t>
  </si>
  <si>
    <t>Certified that the details furnished by me in this statement are correct to the best of my knowledge and belief.</t>
  </si>
  <si>
    <t>(Signature of Employee)</t>
  </si>
  <si>
    <t>Please Attach Photo Copy of Aadhar Card &amp; Pan Card  with Annexure II</t>
  </si>
  <si>
    <t xml:space="preserve"> thousand</t>
  </si>
  <si>
    <t xml:space="preserve"> thousand </t>
  </si>
  <si>
    <t>X</t>
  </si>
  <si>
    <t xml:space="preserve">Rs </t>
  </si>
  <si>
    <t xml:space="preserve"> Only</t>
  </si>
  <si>
    <t xml:space="preserve"> hundred</t>
  </si>
  <si>
    <t xml:space="preserve"> hundred </t>
  </si>
  <si>
    <t xml:space="preserve"> lac</t>
  </si>
  <si>
    <t xml:space="preserve"> lac </t>
  </si>
  <si>
    <t xml:space="preserve"> crore</t>
  </si>
  <si>
    <t xml:space="preserve"> crore 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</si>
  <si>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</si>
  <si>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</si>
  <si>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</si>
  <si>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</si>
  <si>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</si>
  <si>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</si>
  <si>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</si>
  <si>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</si>
  <si>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</si>
  <si>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</si>
  <si>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</si>
  <si>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</si>
  <si>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thirteen</t>
  </si>
  <si>
    <t>fourteen</t>
  </si>
  <si>
    <t>fifteen</t>
  </si>
  <si>
    <t>sixteen</t>
  </si>
  <si>
    <t xml:space="preserve"> /-  In Word </t>
  </si>
  <si>
    <t>seventeen</t>
  </si>
  <si>
    <t>eighteen</t>
  </si>
  <si>
    <t>ninteen</t>
  </si>
  <si>
    <t>twenty</t>
  </si>
  <si>
    <t>twenty one</t>
  </si>
  <si>
    <t>twenty two</t>
  </si>
  <si>
    <t>twenty three</t>
  </si>
  <si>
    <t>twenty four</t>
  </si>
  <si>
    <t>twenty five</t>
  </si>
  <si>
    <t>twenty six</t>
  </si>
  <si>
    <t>twenty seven</t>
  </si>
  <si>
    <t>twenty eight</t>
  </si>
  <si>
    <t>twenty nine</t>
  </si>
  <si>
    <t>thirty</t>
  </si>
  <si>
    <t>thirty one</t>
  </si>
  <si>
    <t>thirty two</t>
  </si>
  <si>
    <t>thirty three</t>
  </si>
  <si>
    <t>thirty four</t>
  </si>
  <si>
    <t>thirty five</t>
  </si>
  <si>
    <t>thirty six</t>
  </si>
  <si>
    <t>thirty seven</t>
  </si>
  <si>
    <t>thirty eight</t>
  </si>
  <si>
    <t>thirty nine</t>
  </si>
  <si>
    <t>fourty</t>
  </si>
  <si>
    <t>fourty one</t>
  </si>
  <si>
    <t>fourty two</t>
  </si>
  <si>
    <t>fourty three</t>
  </si>
  <si>
    <t>fourty four</t>
  </si>
  <si>
    <t>fourty five</t>
  </si>
  <si>
    <t>fourty six</t>
  </si>
  <si>
    <t>fourty seven</t>
  </si>
  <si>
    <t>fourty eight</t>
  </si>
  <si>
    <t>fourty nine</t>
  </si>
  <si>
    <t>fifty</t>
  </si>
  <si>
    <t>fifty one</t>
  </si>
  <si>
    <t>fifty two</t>
  </si>
  <si>
    <t>fifty three</t>
  </si>
  <si>
    <t>fifty four</t>
  </si>
  <si>
    <t>fifty five</t>
  </si>
  <si>
    <t>fifty six</t>
  </si>
  <si>
    <t>fifty seven</t>
  </si>
  <si>
    <t>fifty eight</t>
  </si>
  <si>
    <t>fifty nine</t>
  </si>
  <si>
    <t>sixty</t>
  </si>
  <si>
    <t>sixty one</t>
  </si>
  <si>
    <t>sixty two</t>
  </si>
  <si>
    <t>sixty three</t>
  </si>
  <si>
    <t>sixty four</t>
  </si>
  <si>
    <t>sixty five</t>
  </si>
  <si>
    <t>sixty six</t>
  </si>
  <si>
    <t>sixty seven</t>
  </si>
  <si>
    <t>sixty eight</t>
  </si>
  <si>
    <t>sixty nine</t>
  </si>
  <si>
    <t>seventy</t>
  </si>
  <si>
    <t>seventy one</t>
  </si>
  <si>
    <t>seventy two</t>
  </si>
  <si>
    <t>seventy three</t>
  </si>
  <si>
    <t>seventy four</t>
  </si>
  <si>
    <t>seventy five</t>
  </si>
  <si>
    <t>seventy six</t>
  </si>
  <si>
    <t>seventy seven</t>
  </si>
  <si>
    <t>seventy eight</t>
  </si>
  <si>
    <t>seventy nine</t>
  </si>
  <si>
    <t>eighty</t>
  </si>
  <si>
    <t>eighty one</t>
  </si>
  <si>
    <t>eighty two</t>
  </si>
  <si>
    <t>eighty three</t>
  </si>
  <si>
    <t>eighty four</t>
  </si>
  <si>
    <t>eighty five</t>
  </si>
  <si>
    <t>eighty six</t>
  </si>
  <si>
    <t>eighty seven</t>
  </si>
  <si>
    <t>eighty eight</t>
  </si>
  <si>
    <t>eighty nine</t>
  </si>
  <si>
    <t>ninty</t>
  </si>
  <si>
    <t>ninty one</t>
  </si>
  <si>
    <t>ninty two</t>
  </si>
  <si>
    <t>ninty three</t>
  </si>
  <si>
    <t>ninty four</t>
  </si>
  <si>
    <t>ninty five</t>
  </si>
  <si>
    <t>ninty six</t>
  </si>
  <si>
    <t>ninty seven</t>
  </si>
  <si>
    <t>ninty eight</t>
  </si>
  <si>
    <t>ninty nine</t>
  </si>
  <si>
    <t>one hundred</t>
  </si>
  <si>
    <t>ABCD</t>
  </si>
  <si>
    <t xml:space="preserve">Date:-  </t>
  </si>
  <si>
    <t xml:space="preserve">Aadhar No:-  </t>
  </si>
  <si>
    <t xml:space="preserve">Mobile No :-  </t>
  </si>
  <si>
    <t>Assessment Year 2025-2026</t>
  </si>
  <si>
    <t xml:space="preserve"> Statement showing the  Income Tax Calculation Sheet for the Year 2024-2025</t>
  </si>
  <si>
    <t xml:space="preserve">(b) Where the total income is between Rs.3,00,001/- and 7,00,000/- </t>
  </si>
  <si>
    <t xml:space="preserve"> (c)  Where  the total income is between Rs 7,00,001/- To 10,00,000/-</t>
  </si>
  <si>
    <t>Rs. 20,000/- +10% of  amount by which the total income exceed Rs. 7,00,000/-</t>
  </si>
  <si>
    <t>(d)  Where  the total income is between Rs 10,00,001/- To 12,00,000/-</t>
  </si>
  <si>
    <t>(Rs.45,000/-plus 15% of amount by which total income exceeds Rs.10,00,000/-)</t>
  </si>
  <si>
    <t>Rs. 50,000/- +15% of  amount by which the total income exceed Rs. 10,00,000/-</t>
  </si>
  <si>
    <t>Rs. 80000/- +20% of  amount by which the total income exceed Rs. 12,00,000/-</t>
  </si>
  <si>
    <t>Rs.1,40,000 + 30% of  amount by which the total income exceed Rs. 15,00,000/-</t>
  </si>
  <si>
    <t>a) Standard deduction [No deduction towards TA (Allowed only to differently abled) and Medical reimbusment]</t>
  </si>
  <si>
    <t>Financial Year 2024-25</t>
  </si>
  <si>
    <t>abcd</t>
  </si>
  <si>
    <r>
      <t xml:space="preserve">7 वेतन आयोगातील हप्त्याची रक्कम Basic Arre. या रकान्यात दर्शविण्यात यावी. </t>
    </r>
    <r>
      <rPr>
        <b/>
        <sz val="12"/>
        <color rgb="FFFF0000"/>
        <rFont val="Arial"/>
        <family val="2"/>
      </rPr>
      <t>(income Side)</t>
    </r>
  </si>
  <si>
    <t>2)</t>
  </si>
  <si>
    <r>
      <t xml:space="preserve">7 वेतन आयोगातील हप्त्याची रक्कम </t>
    </r>
    <r>
      <rPr>
        <b/>
        <sz val="12"/>
        <color rgb="FFFF0000"/>
        <rFont val="Arial"/>
        <family val="2"/>
      </rPr>
      <t>+</t>
    </r>
    <r>
      <rPr>
        <b/>
        <sz val="12"/>
        <rFont val="Arial"/>
        <family val="2"/>
      </rPr>
      <t xml:space="preserve"> GPF वर्गणीची एकत्रित दर्शविण्यात यावी. </t>
    </r>
    <r>
      <rPr>
        <b/>
        <sz val="12"/>
        <color rgb="FFFF0000"/>
        <rFont val="Arial"/>
        <family val="2"/>
      </rPr>
      <t>(Duduction Side)</t>
    </r>
  </si>
  <si>
    <t>3)</t>
  </si>
  <si>
    <t>Red Colour च्या ठीकाणी रक्कम Mannualy भरावी</t>
  </si>
  <si>
    <r>
      <t xml:space="preserve">माहे Jul-24 या महिण्यात D.A Arre ची रक्कम मिळालेली आहे त्या महिण्यात (Income Side) NPS_Cont या रकान्यात रक्कम Mannualy दर्शविण्यात यावी. तसेच </t>
    </r>
    <r>
      <rPr>
        <b/>
        <sz val="12"/>
        <color rgb="FFFF0000"/>
        <rFont val="Arial"/>
        <family val="2"/>
      </rPr>
      <t>(Deduction Side</t>
    </r>
    <r>
      <rPr>
        <b/>
        <sz val="12"/>
        <rFont val="Arial"/>
        <family val="2"/>
      </rPr>
      <t>) DCPS &amp; DCPS DA मध्येही Mannualy दर्शविण्यात यावी.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9" tint="-0.249977111117893"/>
        <rFont val="Arial"/>
        <family val="2"/>
      </rPr>
      <t/>
    </r>
  </si>
  <si>
    <t>A) Salary income for the year 2024-2025 (Gross Salary)</t>
  </si>
  <si>
    <t>HRA</t>
  </si>
  <si>
    <t>GPF</t>
  </si>
  <si>
    <t>GPF Reco'ry</t>
  </si>
  <si>
    <t>Accid. Govt. Ins. Scheme /Other</t>
  </si>
  <si>
    <t>ABC</t>
  </si>
  <si>
    <t>XYZ</t>
  </si>
  <si>
    <t>DTE</t>
  </si>
</sst>
</file>

<file path=xl/styles.xml><?xml version="1.0" encoding="utf-8"?>
<styleSheet xmlns="http://schemas.openxmlformats.org/spreadsheetml/2006/main">
  <numFmts count="1">
    <numFmt numFmtId="164" formatCode="&quot;₹&quot;\ #,##0.00"/>
  </numFmts>
  <fonts count="48">
    <font>
      <sz val="10"/>
      <color rgb="FF000000"/>
      <name val="Calibri"/>
      <scheme val="minor"/>
    </font>
    <font>
      <b/>
      <sz val="18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3"/>
      <name val="Calibri"/>
      <family val="2"/>
    </font>
    <font>
      <b/>
      <sz val="14"/>
      <name val="Calibri"/>
      <family val="2"/>
    </font>
    <font>
      <b/>
      <sz val="10"/>
      <name val="Times New Roman"/>
      <family val="1"/>
    </font>
    <font>
      <b/>
      <sz val="11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5"/>
      <name val="Arial"/>
      <family val="2"/>
    </font>
    <font>
      <sz val="13"/>
      <name val="Arial"/>
      <family val="2"/>
    </font>
    <font>
      <sz val="15"/>
      <name val="Arial"/>
      <family val="2"/>
    </font>
    <font>
      <b/>
      <u/>
      <sz val="15"/>
      <color rgb="FFFF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Calibri"/>
      <family val="2"/>
    </font>
    <font>
      <b/>
      <sz val="9"/>
      <name val="Calibri"/>
      <family val="2"/>
    </font>
    <font>
      <b/>
      <sz val="15"/>
      <name val="Arial"/>
      <family val="2"/>
    </font>
    <font>
      <b/>
      <sz val="10"/>
      <name val="Calibri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9" tint="-0.249977111117893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6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EAEAEA"/>
        <bgColor rgb="FFEAEAEA"/>
      </patternFill>
    </fill>
    <fill>
      <patternFill patternType="solid">
        <fgColor rgb="FFC0C0C0"/>
        <bgColor rgb="FFC0C0C0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indexed="64"/>
      </patternFill>
    </fill>
  </fills>
  <borders count="1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2" fillId="0" borderId="139"/>
  </cellStyleXfs>
  <cellXfs count="285">
    <xf numFmtId="0" fontId="0" fillId="0" borderId="0" xfId="0" applyFont="1" applyAlignment="1"/>
    <xf numFmtId="0" fontId="3" fillId="0" borderId="4" xfId="0" applyFont="1" applyBorder="1"/>
    <xf numFmtId="0" fontId="3" fillId="2" borderId="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17" fontId="13" fillId="0" borderId="47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right" vertical="center"/>
    </xf>
    <xf numFmtId="0" fontId="15" fillId="0" borderId="49" xfId="0" applyFont="1" applyBorder="1" applyAlignment="1">
      <alignment horizontal="right" vertical="center"/>
    </xf>
    <xf numFmtId="0" fontId="13" fillId="0" borderId="51" xfId="0" applyFont="1" applyBorder="1" applyAlignment="1">
      <alignment horizontal="right" vertical="center"/>
    </xf>
    <xf numFmtId="0" fontId="15" fillId="0" borderId="52" xfId="0" applyFont="1" applyBorder="1" applyAlignment="1">
      <alignment horizontal="right" vertical="center"/>
    </xf>
    <xf numFmtId="0" fontId="12" fillId="0" borderId="49" xfId="0" applyFont="1" applyBorder="1" applyAlignment="1">
      <alignment horizontal="right" vertical="center"/>
    </xf>
    <xf numFmtId="0" fontId="15" fillId="0" borderId="53" xfId="0" applyFont="1" applyBorder="1" applyAlignment="1">
      <alignment horizontal="right" vertical="center"/>
    </xf>
    <xf numFmtId="0" fontId="13" fillId="0" borderId="53" xfId="0" applyFont="1" applyBorder="1" applyAlignment="1">
      <alignment horizontal="right" vertical="center"/>
    </xf>
    <xf numFmtId="0" fontId="13" fillId="0" borderId="54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15" fillId="0" borderId="46" xfId="0" applyFont="1" applyBorder="1" applyAlignment="1">
      <alignment horizontal="right" vertical="center"/>
    </xf>
    <xf numFmtId="0" fontId="15" fillId="0" borderId="50" xfId="0" applyFont="1" applyBorder="1" applyAlignment="1">
      <alignment horizontal="right" vertical="center"/>
    </xf>
    <xf numFmtId="0" fontId="12" fillId="0" borderId="50" xfId="0" applyFont="1" applyBorder="1" applyAlignment="1">
      <alignment horizontal="right" vertical="center"/>
    </xf>
    <xf numFmtId="0" fontId="13" fillId="0" borderId="55" xfId="0" applyFont="1" applyBorder="1" applyAlignment="1">
      <alignment horizontal="right" vertical="center"/>
    </xf>
    <xf numFmtId="0" fontId="15" fillId="0" borderId="56" xfId="0" applyFont="1" applyBorder="1" applyAlignment="1">
      <alignment horizontal="right" vertical="center"/>
    </xf>
    <xf numFmtId="0" fontId="15" fillId="0" borderId="47" xfId="0" applyFont="1" applyBorder="1" applyAlignment="1">
      <alignment horizontal="right" vertical="center"/>
    </xf>
    <xf numFmtId="0" fontId="13" fillId="0" borderId="47" xfId="0" applyFont="1" applyBorder="1" applyAlignment="1">
      <alignment horizontal="right" vertical="center"/>
    </xf>
    <xf numFmtId="0" fontId="13" fillId="0" borderId="57" xfId="0" applyFont="1" applyBorder="1" applyAlignment="1">
      <alignment horizontal="right" vertical="center"/>
    </xf>
    <xf numFmtId="0" fontId="14" fillId="0" borderId="46" xfId="0" applyFont="1" applyBorder="1" applyAlignment="1">
      <alignment horizontal="right" vertical="center"/>
    </xf>
    <xf numFmtId="0" fontId="16" fillId="0" borderId="50" xfId="0" applyFont="1" applyBorder="1" applyAlignment="1">
      <alignment horizontal="right" vertical="center"/>
    </xf>
    <xf numFmtId="0" fontId="12" fillId="0" borderId="58" xfId="0" applyFont="1" applyBorder="1" applyAlignment="1">
      <alignment horizontal="center" vertical="center"/>
    </xf>
    <xf numFmtId="0" fontId="15" fillId="0" borderId="36" xfId="0" applyFont="1" applyBorder="1" applyAlignment="1">
      <alignment horizontal="right" vertical="center"/>
    </xf>
    <xf numFmtId="0" fontId="13" fillId="0" borderId="59" xfId="0" applyFont="1" applyBorder="1" applyAlignment="1">
      <alignment horizontal="right" vertical="center"/>
    </xf>
    <xf numFmtId="0" fontId="15" fillId="0" borderId="60" xfId="0" applyFont="1" applyBorder="1" applyAlignment="1">
      <alignment horizontal="right" vertical="center"/>
    </xf>
    <xf numFmtId="0" fontId="16" fillId="0" borderId="61" xfId="0" applyFont="1" applyBorder="1" applyAlignment="1">
      <alignment horizontal="right" vertical="center"/>
    </xf>
    <xf numFmtId="0" fontId="15" fillId="0" borderId="61" xfId="0" applyFont="1" applyBorder="1" applyAlignment="1">
      <alignment horizontal="right" vertical="center"/>
    </xf>
    <xf numFmtId="0" fontId="15" fillId="0" borderId="62" xfId="0" applyFont="1" applyBorder="1" applyAlignment="1">
      <alignment horizontal="right" vertical="center"/>
    </xf>
    <xf numFmtId="0" fontId="13" fillId="0" borderId="62" xfId="0" applyFont="1" applyBorder="1" applyAlignment="1">
      <alignment horizontal="right" vertical="center"/>
    </xf>
    <xf numFmtId="0" fontId="13" fillId="0" borderId="63" xfId="0" applyFont="1" applyBorder="1" applyAlignment="1">
      <alignment horizontal="right" vertical="center"/>
    </xf>
    <xf numFmtId="0" fontId="13" fillId="0" borderId="40" xfId="0" applyFont="1" applyBorder="1" applyAlignment="1">
      <alignment horizontal="right" vertical="center"/>
    </xf>
    <xf numFmtId="0" fontId="13" fillId="0" borderId="42" xfId="0" applyFont="1" applyBorder="1" applyAlignment="1">
      <alignment horizontal="right" vertical="center"/>
    </xf>
    <xf numFmtId="0" fontId="13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right" vertical="center"/>
    </xf>
    <xf numFmtId="0" fontId="13" fillId="0" borderId="44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7" fillId="0" borderId="45" xfId="0" applyFont="1" applyBorder="1" applyAlignment="1">
      <alignment horizontal="right" vertical="center"/>
    </xf>
    <xf numFmtId="0" fontId="18" fillId="0" borderId="64" xfId="0" applyFont="1" applyBorder="1"/>
    <xf numFmtId="0" fontId="13" fillId="0" borderId="7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66" xfId="0" applyFont="1" applyBorder="1" applyAlignment="1">
      <alignment vertical="center"/>
    </xf>
    <xf numFmtId="0" fontId="18" fillId="0" borderId="4" xfId="0" applyFont="1" applyBorder="1"/>
    <xf numFmtId="0" fontId="13" fillId="0" borderId="73" xfId="0" applyFont="1" applyBorder="1" applyAlignment="1">
      <alignment horizontal="right" vertical="center"/>
    </xf>
    <xf numFmtId="0" fontId="15" fillId="0" borderId="74" xfId="0" applyFont="1" applyBorder="1" applyAlignment="1">
      <alignment vertical="center"/>
    </xf>
    <xf numFmtId="0" fontId="15" fillId="0" borderId="75" xfId="0" applyFont="1" applyBorder="1" applyAlignment="1">
      <alignment vertical="center"/>
    </xf>
    <xf numFmtId="0" fontId="15" fillId="0" borderId="75" xfId="0" applyFont="1" applyBorder="1" applyAlignment="1">
      <alignment horizontal="right" vertical="center"/>
    </xf>
    <xf numFmtId="0" fontId="15" fillId="0" borderId="73" xfId="0" applyFont="1" applyBorder="1" applyAlignment="1">
      <alignment horizontal="right" vertical="center"/>
    </xf>
    <xf numFmtId="0" fontId="15" fillId="0" borderId="76" xfId="0" applyFont="1" applyBorder="1" applyAlignment="1">
      <alignment horizontal="right" vertical="center"/>
    </xf>
    <xf numFmtId="0" fontId="13" fillId="0" borderId="82" xfId="0" applyFont="1" applyBorder="1" applyAlignment="1">
      <alignment horizontal="right" vertical="center"/>
    </xf>
    <xf numFmtId="0" fontId="15" fillId="0" borderId="83" xfId="0" applyFont="1" applyBorder="1" applyAlignment="1">
      <alignment vertical="center"/>
    </xf>
    <xf numFmtId="0" fontId="15" fillId="0" borderId="84" xfId="0" applyFont="1" applyBorder="1" applyAlignment="1">
      <alignment vertical="center"/>
    </xf>
    <xf numFmtId="0" fontId="15" fillId="0" borderId="84" xfId="0" applyFont="1" applyBorder="1" applyAlignment="1">
      <alignment horizontal="right" vertical="center"/>
    </xf>
    <xf numFmtId="0" fontId="15" fillId="0" borderId="82" xfId="0" applyFont="1" applyBorder="1" applyAlignment="1">
      <alignment horizontal="right" vertical="center"/>
    </xf>
    <xf numFmtId="0" fontId="15" fillId="0" borderId="86" xfId="0" applyFont="1" applyBorder="1" applyAlignment="1">
      <alignment horizontal="right" vertical="center"/>
    </xf>
    <xf numFmtId="0" fontId="13" fillId="0" borderId="41" xfId="0" applyFont="1" applyBorder="1" applyAlignment="1">
      <alignment horizontal="right" vertical="center"/>
    </xf>
    <xf numFmtId="0" fontId="15" fillId="0" borderId="45" xfId="0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89" xfId="0" applyFont="1" applyBorder="1" applyAlignment="1">
      <alignment vertical="center"/>
    </xf>
    <xf numFmtId="0" fontId="22" fillId="0" borderId="89" xfId="0" applyFont="1" applyBorder="1" applyAlignment="1">
      <alignment horizontal="left"/>
    </xf>
    <xf numFmtId="0" fontId="22" fillId="0" borderId="89" xfId="0" applyFont="1" applyBorder="1"/>
    <xf numFmtId="0" fontId="24" fillId="0" borderId="76" xfId="0" applyFont="1" applyBorder="1" applyAlignment="1">
      <alignment horizontal="center" vertical="center"/>
    </xf>
    <xf numFmtId="0" fontId="22" fillId="0" borderId="95" xfId="0" applyFont="1" applyBorder="1" applyAlignment="1">
      <alignment vertical="center"/>
    </xf>
    <xf numFmtId="0" fontId="24" fillId="0" borderId="96" xfId="0" applyFont="1" applyBorder="1" applyAlignment="1">
      <alignment vertical="center"/>
    </xf>
    <xf numFmtId="0" fontId="21" fillId="0" borderId="97" xfId="0" applyFont="1" applyBorder="1" applyAlignment="1">
      <alignment vertical="center"/>
    </xf>
    <xf numFmtId="0" fontId="24" fillId="0" borderId="98" xfId="0" applyFont="1" applyBorder="1" applyAlignment="1">
      <alignment horizontal="center" vertical="top"/>
    </xf>
    <xf numFmtId="0" fontId="22" fillId="0" borderId="99" xfId="0" applyFont="1" applyBorder="1" applyAlignment="1">
      <alignment vertical="center"/>
    </xf>
    <xf numFmtId="0" fontId="24" fillId="0" borderId="100" xfId="0" applyFont="1" applyBorder="1" applyAlignment="1">
      <alignment vertical="center"/>
    </xf>
    <xf numFmtId="0" fontId="24" fillId="0" borderId="101" xfId="0" applyFont="1" applyBorder="1" applyAlignment="1">
      <alignment vertical="center"/>
    </xf>
    <xf numFmtId="0" fontId="25" fillId="0" borderId="99" xfId="0" applyFont="1" applyBorder="1" applyAlignment="1">
      <alignment vertical="center"/>
    </xf>
    <xf numFmtId="0" fontId="24" fillId="0" borderId="103" xfId="0" applyFont="1" applyBorder="1" applyAlignment="1">
      <alignment vertical="center"/>
    </xf>
    <xf numFmtId="1" fontId="24" fillId="0" borderId="101" xfId="0" applyNumberFormat="1" applyFont="1" applyBorder="1" applyAlignment="1">
      <alignment vertical="center"/>
    </xf>
    <xf numFmtId="0" fontId="22" fillId="0" borderId="105" xfId="0" applyFont="1" applyBorder="1" applyAlignment="1">
      <alignment horizontal="right" vertical="center"/>
    </xf>
    <xf numFmtId="0" fontId="24" fillId="0" borderId="106" xfId="0" applyFont="1" applyBorder="1" applyAlignment="1">
      <alignment vertical="center"/>
    </xf>
    <xf numFmtId="1" fontId="21" fillId="5" borderId="107" xfId="0" applyNumberFormat="1" applyFont="1" applyFill="1" applyBorder="1" applyAlignment="1">
      <alignment vertical="center"/>
    </xf>
    <xf numFmtId="0" fontId="24" fillId="0" borderId="108" xfId="0" applyFont="1" applyBorder="1" applyAlignment="1">
      <alignment horizontal="center" vertical="center"/>
    </xf>
    <xf numFmtId="0" fontId="22" fillId="0" borderId="109" xfId="0" applyFont="1" applyBorder="1" applyAlignment="1">
      <alignment horizontal="left" vertical="center"/>
    </xf>
    <xf numFmtId="0" fontId="24" fillId="0" borderId="110" xfId="0" applyFont="1" applyBorder="1" applyAlignment="1">
      <alignment vertical="center"/>
    </xf>
    <xf numFmtId="1" fontId="21" fillId="0" borderId="111" xfId="0" applyNumberFormat="1" applyFont="1" applyBorder="1" applyAlignment="1">
      <alignment vertical="center"/>
    </xf>
    <xf numFmtId="0" fontId="24" fillId="0" borderId="112" xfId="0" applyFont="1" applyBorder="1" applyAlignment="1">
      <alignment vertical="center"/>
    </xf>
    <xf numFmtId="0" fontId="24" fillId="0" borderId="102" xfId="0" applyFont="1" applyBorder="1" applyAlignment="1">
      <alignment vertical="top"/>
    </xf>
    <xf numFmtId="0" fontId="24" fillId="0" borderId="113" xfId="0" applyFont="1" applyBorder="1" applyAlignment="1">
      <alignment vertical="center"/>
    </xf>
    <xf numFmtId="0" fontId="24" fillId="0" borderId="104" xfId="0" applyFont="1" applyBorder="1" applyAlignment="1">
      <alignment vertical="top"/>
    </xf>
    <xf numFmtId="0" fontId="22" fillId="0" borderId="109" xfId="0" applyFont="1" applyBorder="1" applyAlignment="1">
      <alignment vertical="center"/>
    </xf>
    <xf numFmtId="1" fontId="21" fillId="0" borderId="114" xfId="0" applyNumberFormat="1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0" fontId="24" fillId="0" borderId="115" xfId="0" applyFont="1" applyBorder="1" applyAlignment="1">
      <alignment vertical="center"/>
    </xf>
    <xf numFmtId="0" fontId="25" fillId="0" borderId="116" xfId="0" applyFont="1" applyBorder="1" applyAlignment="1">
      <alignment horizontal="left" vertical="top" wrapText="1"/>
    </xf>
    <xf numFmtId="0" fontId="21" fillId="0" borderId="117" xfId="0" applyFont="1" applyBorder="1" applyAlignment="1">
      <alignment vertical="center"/>
    </xf>
    <xf numFmtId="0" fontId="22" fillId="0" borderId="116" xfId="0" applyFont="1" applyBorder="1" applyAlignment="1">
      <alignment horizontal="right" vertical="center"/>
    </xf>
    <xf numFmtId="0" fontId="24" fillId="0" borderId="45" xfId="0" applyFont="1" applyBorder="1" applyAlignment="1">
      <alignment horizontal="center" vertical="center"/>
    </xf>
    <xf numFmtId="0" fontId="22" fillId="0" borderId="87" xfId="0" applyFont="1" applyBorder="1" applyAlignment="1">
      <alignment vertical="center"/>
    </xf>
    <xf numFmtId="0" fontId="24" fillId="0" borderId="88" xfId="0" applyFont="1" applyBorder="1" applyAlignment="1">
      <alignment vertical="center"/>
    </xf>
    <xf numFmtId="1" fontId="21" fillId="6" borderId="45" xfId="0" applyNumberFormat="1" applyFont="1" applyFill="1" applyBorder="1" applyAlignment="1">
      <alignment vertical="center"/>
    </xf>
    <xf numFmtId="0" fontId="24" fillId="7" borderId="63" xfId="0" applyFont="1" applyFill="1" applyBorder="1"/>
    <xf numFmtId="0" fontId="25" fillId="7" borderId="118" xfId="0" applyFont="1" applyFill="1" applyBorder="1"/>
    <xf numFmtId="0" fontId="24" fillId="7" borderId="65" xfId="0" applyFont="1" applyFill="1" applyBorder="1"/>
    <xf numFmtId="0" fontId="24" fillId="7" borderId="66" xfId="0" applyFont="1" applyFill="1" applyBorder="1"/>
    <xf numFmtId="0" fontId="22" fillId="0" borderId="119" xfId="0" applyFont="1" applyBorder="1" applyAlignment="1">
      <alignment vertical="center"/>
    </xf>
    <xf numFmtId="0" fontId="25" fillId="0" borderId="119" xfId="0" applyFont="1" applyBorder="1" applyAlignment="1">
      <alignment horizontal="left" vertical="center"/>
    </xf>
    <xf numFmtId="0" fontId="25" fillId="0" borderId="124" xfId="0" applyFont="1" applyBorder="1" applyAlignment="1">
      <alignment horizontal="left" vertical="center"/>
    </xf>
    <xf numFmtId="0" fontId="25" fillId="0" borderId="126" xfId="0" applyFont="1" applyBorder="1" applyAlignment="1">
      <alignment horizontal="left" vertical="center"/>
    </xf>
    <xf numFmtId="0" fontId="25" fillId="0" borderId="124" xfId="0" applyFont="1" applyBorder="1" applyAlignment="1">
      <alignment horizontal="center" vertical="center"/>
    </xf>
    <xf numFmtId="0" fontId="25" fillId="0" borderId="126" xfId="0" applyFont="1" applyBorder="1" applyAlignment="1">
      <alignment horizontal="left" vertical="center" wrapText="1"/>
    </xf>
    <xf numFmtId="0" fontId="25" fillId="7" borderId="60" xfId="0" applyFont="1" applyFill="1" applyBorder="1" applyAlignment="1">
      <alignment vertical="center"/>
    </xf>
    <xf numFmtId="0" fontId="24" fillId="0" borderId="104" xfId="0" applyFont="1" applyBorder="1" applyAlignment="1">
      <alignment horizontal="center" vertical="top"/>
    </xf>
    <xf numFmtId="0" fontId="22" fillId="0" borderId="124" xfId="0" applyFont="1" applyBorder="1" applyAlignment="1">
      <alignment horizontal="left" vertical="center" wrapText="1"/>
    </xf>
    <xf numFmtId="0" fontId="26" fillId="0" borderId="100" xfId="0" applyFont="1" applyBorder="1"/>
    <xf numFmtId="0" fontId="21" fillId="8" borderId="127" xfId="0" applyFont="1" applyFill="1" applyBorder="1" applyAlignment="1">
      <alignment horizontal="right" vertical="center"/>
    </xf>
    <xf numFmtId="0" fontId="22" fillId="0" borderId="128" xfId="0" applyFont="1" applyBorder="1" applyAlignment="1">
      <alignment horizontal="left" vertical="center"/>
    </xf>
    <xf numFmtId="0" fontId="24" fillId="0" borderId="103" xfId="0" applyFont="1" applyBorder="1" applyAlignment="1">
      <alignment vertical="center" wrapText="1"/>
    </xf>
    <xf numFmtId="0" fontId="21" fillId="9" borderId="101" xfId="0" applyFont="1" applyFill="1" applyBorder="1" applyAlignment="1">
      <alignment vertical="center"/>
    </xf>
    <xf numFmtId="0" fontId="24" fillId="0" borderId="104" xfId="0" applyFont="1" applyBorder="1" applyAlignment="1">
      <alignment horizontal="center" vertical="center"/>
    </xf>
    <xf numFmtId="0" fontId="22" fillId="0" borderId="128" xfId="0" applyFont="1" applyBorder="1" applyAlignment="1">
      <alignment horizontal="left" vertical="center" wrapText="1"/>
    </xf>
    <xf numFmtId="0" fontId="21" fillId="5" borderId="101" xfId="0" applyFont="1" applyFill="1" applyBorder="1" applyAlignment="1">
      <alignment vertical="center"/>
    </xf>
    <xf numFmtId="0" fontId="22" fillId="0" borderId="129" xfId="0" applyFont="1" applyBorder="1" applyAlignment="1">
      <alignment horizontal="left" vertical="center"/>
    </xf>
    <xf numFmtId="0" fontId="21" fillId="5" borderId="130" xfId="0" applyFont="1" applyFill="1" applyBorder="1" applyAlignment="1">
      <alignment vertical="center"/>
    </xf>
    <xf numFmtId="0" fontId="22" fillId="0" borderId="131" xfId="0" applyFont="1" applyBorder="1" applyAlignment="1">
      <alignment horizontal="left" vertical="center"/>
    </xf>
    <xf numFmtId="0" fontId="21" fillId="5" borderId="132" xfId="0" applyFont="1" applyFill="1" applyBorder="1" applyAlignment="1">
      <alignment vertical="center"/>
    </xf>
    <xf numFmtId="0" fontId="22" fillId="0" borderId="124" xfId="0" applyFont="1" applyBorder="1" applyAlignment="1">
      <alignment horizontal="left" vertical="center"/>
    </xf>
    <xf numFmtId="0" fontId="24" fillId="0" borderId="133" xfId="0" applyFont="1" applyBorder="1" applyAlignment="1">
      <alignment vertical="center"/>
    </xf>
    <xf numFmtId="0" fontId="21" fillId="5" borderId="134" xfId="0" applyFont="1" applyFill="1" applyBorder="1" applyAlignment="1">
      <alignment vertical="center"/>
    </xf>
    <xf numFmtId="0" fontId="21" fillId="5" borderId="127" xfId="0" applyFont="1" applyFill="1" applyBorder="1" applyAlignment="1">
      <alignment vertical="center"/>
    </xf>
    <xf numFmtId="0" fontId="24" fillId="0" borderId="135" xfId="0" applyFont="1" applyBorder="1" applyAlignment="1">
      <alignment horizontal="center" vertical="center"/>
    </xf>
    <xf numFmtId="0" fontId="22" fillId="0" borderId="136" xfId="0" applyFont="1" applyBorder="1" applyAlignment="1">
      <alignment horizontal="left" vertical="center"/>
    </xf>
    <xf numFmtId="0" fontId="27" fillId="10" borderId="137" xfId="0" applyFont="1" applyFill="1" applyBorder="1" applyAlignment="1">
      <alignment vertical="center"/>
    </xf>
    <xf numFmtId="0" fontId="21" fillId="5" borderId="138" xfId="0" applyFont="1" applyFill="1" applyBorder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2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" fillId="0" borderId="0" xfId="0" applyFont="1"/>
    <xf numFmtId="164" fontId="3" fillId="0" borderId="103" xfId="0" applyNumberFormat="1" applyFont="1" applyBorder="1"/>
    <xf numFmtId="0" fontId="3" fillId="0" borderId="103" xfId="0" applyFont="1" applyBorder="1"/>
    <xf numFmtId="0" fontId="3" fillId="0" borderId="0" xfId="0" applyFont="1" applyAlignment="1">
      <alignment vertical="center" wrapText="1"/>
    </xf>
    <xf numFmtId="0" fontId="25" fillId="0" borderId="99" xfId="0" applyFont="1" applyBorder="1" applyAlignment="1">
      <alignment vertical="center" wrapText="1"/>
    </xf>
    <xf numFmtId="0" fontId="0" fillId="0" borderId="0" xfId="0" applyFont="1" applyAlignment="1"/>
    <xf numFmtId="0" fontId="21" fillId="0" borderId="0" xfId="0" applyFont="1" applyAlignment="1">
      <alignment horizontal="center" vertical="center"/>
    </xf>
    <xf numFmtId="0" fontId="24" fillId="0" borderId="98" xfId="0" applyFont="1" applyBorder="1" applyAlignment="1">
      <alignment horizontal="center" vertical="top"/>
    </xf>
    <xf numFmtId="0" fontId="28" fillId="0" borderId="0" xfId="0" applyFont="1" applyAlignment="1">
      <alignment horizontal="left"/>
    </xf>
    <xf numFmtId="0" fontId="24" fillId="0" borderId="90" xfId="0" applyFont="1" applyBorder="1" applyAlignment="1">
      <alignment horizontal="center" vertical="top"/>
    </xf>
    <xf numFmtId="0" fontId="25" fillId="0" borderId="99" xfId="0" applyFont="1" applyBorder="1" applyAlignment="1">
      <alignment vertical="top" wrapText="1"/>
    </xf>
    <xf numFmtId="0" fontId="36" fillId="0" borderId="78" xfId="0" applyFont="1" applyBorder="1" applyAlignment="1">
      <alignment horizontal="right" vertical="center"/>
    </xf>
    <xf numFmtId="0" fontId="36" fillId="0" borderId="78" xfId="0" applyFont="1" applyBorder="1" applyAlignment="1">
      <alignment vertical="center"/>
    </xf>
    <xf numFmtId="0" fontId="0" fillId="0" borderId="78" xfId="0" applyBorder="1" applyAlignment="1">
      <alignment vertical="center"/>
    </xf>
    <xf numFmtId="0" fontId="36" fillId="0" borderId="78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/>
    </xf>
    <xf numFmtId="0" fontId="36" fillId="0" borderId="78" xfId="0" applyFont="1" applyBorder="1"/>
    <xf numFmtId="0" fontId="0" fillId="0" borderId="78" xfId="0" applyBorder="1"/>
    <xf numFmtId="0" fontId="36" fillId="0" borderId="78" xfId="0" applyFont="1" applyBorder="1" applyAlignment="1">
      <alignment vertical="top"/>
    </xf>
    <xf numFmtId="0" fontId="39" fillId="0" borderId="139" xfId="0" applyFont="1" applyBorder="1" applyAlignment="1">
      <alignment vertical="center"/>
    </xf>
    <xf numFmtId="0" fontId="40" fillId="0" borderId="139" xfId="0" applyFont="1" applyBorder="1" applyAlignment="1">
      <alignment vertical="center"/>
    </xf>
    <xf numFmtId="0" fontId="43" fillId="11" borderId="146" xfId="1" applyFont="1" applyFill="1" applyBorder="1" applyAlignment="1">
      <alignment horizontal="center" vertical="center" wrapText="1"/>
    </xf>
    <xf numFmtId="0" fontId="43" fillId="11" borderId="147" xfId="1" applyFont="1" applyFill="1" applyBorder="1" applyAlignment="1">
      <alignment horizontal="center" vertical="center" wrapText="1"/>
    </xf>
    <xf numFmtId="0" fontId="43" fillId="11" borderId="150" xfId="1" applyFont="1" applyFill="1" applyBorder="1" applyAlignment="1">
      <alignment horizontal="center" vertical="center" wrapText="1"/>
    </xf>
    <xf numFmtId="0" fontId="43" fillId="11" borderId="151" xfId="1" applyFont="1" applyFill="1" applyBorder="1" applyAlignment="1">
      <alignment horizontal="center" vertical="center" wrapText="1"/>
    </xf>
    <xf numFmtId="0" fontId="45" fillId="0" borderId="49" xfId="0" applyFont="1" applyBorder="1" applyAlignment="1">
      <alignment horizontal="right" vertical="center"/>
    </xf>
    <xf numFmtId="0" fontId="41" fillId="0" borderId="52" xfId="0" applyFont="1" applyBorder="1" applyAlignment="1">
      <alignment horizontal="right" vertical="center"/>
    </xf>
    <xf numFmtId="0" fontId="46" fillId="0" borderId="50" xfId="0" applyFont="1" applyBorder="1" applyAlignment="1">
      <alignment horizontal="right" vertical="center"/>
    </xf>
    <xf numFmtId="0" fontId="41" fillId="0" borderId="49" xfId="0" applyFont="1" applyBorder="1" applyAlignment="1">
      <alignment horizontal="right" vertical="center"/>
    </xf>
    <xf numFmtId="0" fontId="15" fillId="0" borderId="139" xfId="0" applyFont="1" applyBorder="1" applyAlignment="1">
      <alignment vertical="center"/>
    </xf>
    <xf numFmtId="0" fontId="6" fillId="0" borderId="27" xfId="0" applyFont="1" applyBorder="1" applyAlignment="1">
      <alignment horizontal="center" vertical="center" wrapText="1"/>
    </xf>
    <xf numFmtId="0" fontId="2" fillId="0" borderId="38" xfId="0" applyFont="1" applyBorder="1"/>
    <xf numFmtId="0" fontId="13" fillId="0" borderId="5" xfId="0" applyFont="1" applyBorder="1" applyAlignment="1">
      <alignment horizontal="center" vertical="center"/>
    </xf>
    <xf numFmtId="0" fontId="2" fillId="0" borderId="10" xfId="0" applyFont="1" applyBorder="1"/>
    <xf numFmtId="0" fontId="13" fillId="0" borderId="67" xfId="0" applyFont="1" applyBorder="1" applyAlignment="1">
      <alignment horizontal="center" vertical="center"/>
    </xf>
    <xf numFmtId="0" fontId="2" fillId="0" borderId="68" xfId="0" applyFont="1" applyBorder="1"/>
    <xf numFmtId="0" fontId="2" fillId="0" borderId="69" xfId="0" applyFont="1" applyBorder="1"/>
    <xf numFmtId="0" fontId="13" fillId="0" borderId="70" xfId="0" applyFont="1" applyBorder="1" applyAlignment="1">
      <alignment horizontal="center" vertical="center"/>
    </xf>
    <xf numFmtId="0" fontId="2" fillId="0" borderId="71" xfId="0" applyFont="1" applyBorder="1"/>
    <xf numFmtId="0" fontId="2" fillId="0" borderId="77" xfId="0" applyFont="1" applyBorder="1"/>
    <xf numFmtId="0" fontId="2" fillId="0" borderId="78" xfId="0" applyFont="1" applyBorder="1"/>
    <xf numFmtId="0" fontId="15" fillId="0" borderId="72" xfId="0" applyFont="1" applyBorder="1" applyAlignment="1">
      <alignment horizontal="center" vertical="center"/>
    </xf>
    <xf numFmtId="0" fontId="2" fillId="0" borderId="25" xfId="0" applyFont="1" applyBorder="1"/>
    <xf numFmtId="0" fontId="15" fillId="0" borderId="24" xfId="0" applyFont="1" applyBorder="1" applyAlignment="1">
      <alignment horizontal="center" vertical="center"/>
    </xf>
    <xf numFmtId="0" fontId="2" fillId="0" borderId="26" xfId="0" applyFont="1" applyBorder="1"/>
    <xf numFmtId="0" fontId="15" fillId="0" borderId="79" xfId="0" applyFont="1" applyBorder="1" applyAlignment="1">
      <alignment horizontal="center" vertical="center"/>
    </xf>
    <xf numFmtId="0" fontId="2" fillId="0" borderId="80" xfId="0" applyFont="1" applyBorder="1"/>
    <xf numFmtId="0" fontId="15" fillId="0" borderId="85" xfId="0" applyFont="1" applyBorder="1" applyAlignment="1">
      <alignment horizontal="center" vertical="center"/>
    </xf>
    <xf numFmtId="0" fontId="2" fillId="0" borderId="81" xfId="0" applyFont="1" applyBorder="1"/>
    <xf numFmtId="0" fontId="43" fillId="11" borderId="148" xfId="1" applyFont="1" applyFill="1" applyBorder="1" applyAlignment="1">
      <alignment horizontal="center" vertical="center" wrapText="1"/>
    </xf>
    <xf numFmtId="0" fontId="43" fillId="11" borderId="146" xfId="1" applyFont="1" applyFill="1" applyBorder="1" applyAlignment="1">
      <alignment horizontal="center" vertical="center" wrapText="1"/>
    </xf>
    <xf numFmtId="0" fontId="43" fillId="11" borderId="149" xfId="1" applyFont="1" applyFill="1" applyBorder="1" applyAlignment="1">
      <alignment horizontal="center" vertical="center" wrapText="1"/>
    </xf>
    <xf numFmtId="0" fontId="43" fillId="11" borderId="147" xfId="1" applyFont="1" applyFill="1" applyBorder="1" applyAlignment="1">
      <alignment horizontal="center" vertical="center" wrapText="1"/>
    </xf>
    <xf numFmtId="0" fontId="44" fillId="0" borderId="149" xfId="0" applyFont="1" applyBorder="1" applyAlignment="1">
      <alignment horizontal="center" vertical="center" wrapText="1"/>
    </xf>
    <xf numFmtId="0" fontId="44" fillId="0" borderId="14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39" xfId="0" applyFont="1" applyBorder="1"/>
    <xf numFmtId="0" fontId="43" fillId="11" borderId="141" xfId="1" applyFont="1" applyFill="1" applyBorder="1" applyAlignment="1">
      <alignment horizontal="center" vertical="center" wrapText="1"/>
    </xf>
    <xf numFmtId="0" fontId="43" fillId="11" borderId="143" xfId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" fillId="0" borderId="9" xfId="0" applyFont="1" applyBorder="1"/>
    <xf numFmtId="0" fontId="13" fillId="0" borderId="8" xfId="0" applyFont="1" applyBorder="1" applyAlignment="1">
      <alignment horizontal="center" vertical="center" wrapText="1"/>
    </xf>
    <xf numFmtId="0" fontId="2" fillId="0" borderId="87" xfId="0" applyFont="1" applyBorder="1"/>
    <xf numFmtId="0" fontId="13" fillId="0" borderId="8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3" borderId="8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8" xfId="0" applyFont="1" applyBorder="1"/>
    <xf numFmtId="0" fontId="8" fillId="0" borderId="13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9" xfId="0" applyFont="1" applyBorder="1"/>
    <xf numFmtId="0" fontId="9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9" fillId="0" borderId="1" xfId="0" applyFont="1" applyBorder="1" applyAlignment="1">
      <alignment horizontal="center" vertical="center" wrapText="1"/>
    </xf>
    <xf numFmtId="0" fontId="43" fillId="11" borderId="140" xfId="1" applyFont="1" applyFill="1" applyBorder="1" applyAlignment="1">
      <alignment horizontal="center" vertical="center" wrapText="1"/>
    </xf>
    <xf numFmtId="0" fontId="43" fillId="11" borderId="142" xfId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0" borderId="31" xfId="0" applyFont="1" applyBorder="1"/>
    <xf numFmtId="0" fontId="6" fillId="0" borderId="20" xfId="0" applyFont="1" applyBorder="1" applyAlignment="1">
      <alignment horizontal="center" vertical="center" wrapText="1"/>
    </xf>
    <xf numFmtId="0" fontId="2" fillId="0" borderId="32" xfId="0" applyFont="1" applyBorder="1"/>
    <xf numFmtId="0" fontId="43" fillId="11" borderId="144" xfId="1" applyFont="1" applyFill="1" applyBorder="1" applyAlignment="1">
      <alignment horizontal="center" vertical="center" wrapText="1"/>
    </xf>
    <xf numFmtId="0" fontId="43" fillId="11" borderId="145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0" fillId="0" borderId="0" xfId="0" applyFont="1" applyAlignment="1"/>
    <xf numFmtId="0" fontId="24" fillId="0" borderId="98" xfId="0" applyFont="1" applyBorder="1" applyAlignment="1">
      <alignment horizontal="center" vertical="top"/>
    </xf>
    <xf numFmtId="0" fontId="2" fillId="0" borderId="102" xfId="0" applyFont="1" applyBorder="1"/>
    <xf numFmtId="0" fontId="2" fillId="0" borderId="104" xfId="0" applyFont="1" applyBorder="1"/>
    <xf numFmtId="0" fontId="24" fillId="0" borderId="120" xfId="0" applyFont="1" applyBorder="1" applyAlignment="1">
      <alignment horizontal="center" vertical="center"/>
    </xf>
    <xf numFmtId="0" fontId="2" fillId="0" borderId="122" xfId="0" applyFont="1" applyBorder="1"/>
    <xf numFmtId="0" fontId="2" fillId="0" borderId="100" xfId="0" applyFont="1" applyBorder="1"/>
    <xf numFmtId="0" fontId="34" fillId="0" borderId="121" xfId="0" applyFont="1" applyBorder="1" applyAlignment="1">
      <alignment horizontal="right" vertical="center"/>
    </xf>
    <xf numFmtId="0" fontId="35" fillId="0" borderId="130" xfId="0" applyFont="1" applyBorder="1" applyAlignment="1">
      <alignment horizontal="right"/>
    </xf>
    <xf numFmtId="0" fontId="35" fillId="0" borderId="127" xfId="0" applyFont="1" applyBorder="1" applyAlignment="1">
      <alignment horizontal="right"/>
    </xf>
    <xf numFmtId="0" fontId="25" fillId="0" borderId="120" xfId="0" applyFont="1" applyBorder="1" applyAlignment="1">
      <alignment horizontal="left" vertical="center" wrapText="1"/>
    </xf>
    <xf numFmtId="0" fontId="21" fillId="8" borderId="121" xfId="0" applyFont="1" applyFill="1" applyBorder="1" applyAlignment="1">
      <alignment horizontal="right" vertical="center"/>
    </xf>
    <xf numFmtId="0" fontId="2" fillId="0" borderId="123" xfId="0" applyFont="1" applyBorder="1"/>
    <xf numFmtId="0" fontId="2" fillId="0" borderId="125" xfId="0" applyFont="1" applyBorder="1"/>
    <xf numFmtId="0" fontId="29" fillId="0" borderId="78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90" xfId="0" applyFont="1" applyBorder="1" applyAlignment="1">
      <alignment horizontal="center" vertical="top"/>
    </xf>
    <xf numFmtId="0" fontId="2" fillId="0" borderId="92" xfId="0" applyFont="1" applyBorder="1"/>
    <xf numFmtId="0" fontId="22" fillId="0" borderId="91" xfId="0" applyFont="1" applyBorder="1" applyAlignment="1">
      <alignment horizontal="center" vertical="top"/>
    </xf>
    <xf numFmtId="0" fontId="2" fillId="0" borderId="93" xfId="0" applyFont="1" applyBorder="1"/>
    <xf numFmtId="0" fontId="22" fillId="0" borderId="21" xfId="0" applyFont="1" applyBorder="1" applyAlignment="1">
      <alignment horizontal="center" vertical="top" wrapText="1"/>
    </xf>
    <xf numFmtId="0" fontId="2" fillId="0" borderId="33" xfId="0" applyFont="1" applyBorder="1"/>
    <xf numFmtId="0" fontId="22" fillId="0" borderId="22" xfId="0" applyFont="1" applyBorder="1" applyAlignment="1">
      <alignment horizontal="center" vertical="top" wrapText="1"/>
    </xf>
    <xf numFmtId="0" fontId="2" fillId="0" borderId="94" xfId="0" applyFont="1" applyBorder="1"/>
    <xf numFmtId="0" fontId="36" fillId="0" borderId="78" xfId="0" applyFont="1" applyBorder="1" applyAlignment="1">
      <alignment horizontal="left" wrapText="1"/>
    </xf>
    <xf numFmtId="0" fontId="6" fillId="0" borderId="21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34" xfId="0" applyFont="1" applyBorder="1"/>
    <xf numFmtId="0" fontId="6" fillId="0" borderId="24" xfId="0" applyFont="1" applyBorder="1" applyAlignment="1">
      <alignment horizontal="center" vertical="center" wrapText="1"/>
    </xf>
    <xf numFmtId="0" fontId="2" fillId="0" borderId="30" xfId="0" applyFont="1" applyBorder="1"/>
    <xf numFmtId="0" fontId="11" fillId="0" borderId="2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82"/>
  <sheetViews>
    <sheetView workbookViewId="0"/>
  </sheetViews>
  <sheetFormatPr defaultColWidth="14.42578125" defaultRowHeight="15" customHeight="1"/>
  <cols>
    <col min="1" max="1" width="9.140625" customWidth="1"/>
    <col min="2" max="2" width="12.5703125" customWidth="1"/>
    <col min="3" max="3" width="6.5703125" customWidth="1"/>
    <col min="4" max="13" width="2" customWidth="1"/>
    <col min="14" max="14" width="3.85546875" customWidth="1"/>
    <col min="15" max="15" width="2" customWidth="1"/>
    <col min="16" max="16" width="5.42578125" customWidth="1"/>
    <col min="17" max="17" width="11.7109375" customWidth="1"/>
    <col min="18" max="18" width="10.7109375" customWidth="1"/>
    <col min="19" max="19" width="39.28515625" customWidth="1"/>
    <col min="20" max="21" width="9.140625" customWidth="1"/>
    <col min="22" max="22" width="10.7109375" customWidth="1"/>
    <col min="23" max="23" width="9.140625" customWidth="1"/>
  </cols>
  <sheetData>
    <row r="1" spans="1:23" ht="12.75" customHeight="1">
      <c r="A1" s="160" t="s">
        <v>86</v>
      </c>
      <c r="B1" s="160" t="s">
        <v>87</v>
      </c>
      <c r="C1" s="160" t="e">
        <f>+R1</f>
        <v>#REF!</v>
      </c>
      <c r="D1" s="160"/>
      <c r="E1" s="160"/>
      <c r="F1" s="160"/>
      <c r="G1" s="160"/>
      <c r="H1" s="160" t="s">
        <v>88</v>
      </c>
      <c r="I1" s="160"/>
      <c r="J1" s="160"/>
      <c r="K1" s="160"/>
      <c r="L1" s="160"/>
      <c r="M1" s="160"/>
      <c r="N1" s="160" t="s">
        <v>89</v>
      </c>
      <c r="O1" s="160"/>
      <c r="P1" s="160" t="s">
        <v>90</v>
      </c>
      <c r="Q1" s="160"/>
      <c r="R1" s="161" t="e">
        <f>+V21</f>
        <v>#REF!</v>
      </c>
      <c r="S1" s="162" t="e">
        <f>+C5</f>
        <v>#REF!</v>
      </c>
      <c r="T1" s="162"/>
      <c r="U1" s="162"/>
      <c r="V1" s="162"/>
      <c r="W1" s="162"/>
    </row>
    <row r="2" spans="1:23" ht="12.75" hidden="1" customHeight="1">
      <c r="A2" s="160" t="s">
        <v>91</v>
      </c>
      <c r="B2" s="160" t="s">
        <v>92</v>
      </c>
      <c r="C2" s="160" t="e">
        <f>MOD(C1,100000)</f>
        <v>#REF!</v>
      </c>
      <c r="D2" s="160" t="e">
        <f>ROUNDDOWN((MOD(C3,10000))/1000,0)</f>
        <v>#REF!</v>
      </c>
      <c r="E2" s="160" t="e">
        <f>ROUNDDOWN((MOD(C3,1000))/100,0)</f>
        <v>#REF!</v>
      </c>
      <c r="F2" s="160" t="e">
        <f>ROUNDDOWN((MOD(C3,100))/10,0)</f>
        <v>#REF!</v>
      </c>
      <c r="G2" s="160" t="e">
        <f>MOD(C3,10)</f>
        <v>#REF!</v>
      </c>
      <c r="H2" s="160" t="e">
        <f>ROUNDDOWN((MOD(C1,100000))/10000,0)</f>
        <v>#REF!</v>
      </c>
      <c r="I2" s="160" t="e">
        <f>ROUNDDOWN((MOD(C1,10000))/1000,0)</f>
        <v>#REF!</v>
      </c>
      <c r="J2" s="160" t="e">
        <f>ROUNDDOWN((MOD(C1,1000))/100,0)</f>
        <v>#REF!</v>
      </c>
      <c r="K2" s="160" t="e">
        <f>ROUNDDOWN((MOD(C1,100))/10,0)</f>
        <v>#REF!</v>
      </c>
      <c r="L2" s="160" t="e">
        <f>MOD(C1,10)</f>
        <v>#REF!</v>
      </c>
      <c r="M2" s="160" t="e">
        <f>(D2*10)+E2</f>
        <v>#REF!</v>
      </c>
      <c r="N2" s="160" t="e">
        <f>(F2*10)+G2</f>
        <v>#REF!</v>
      </c>
      <c r="O2" s="160" t="e">
        <f>(H2*10)+I2</f>
        <v>#REF!</v>
      </c>
      <c r="P2" s="160" t="e">
        <f>+J2</f>
        <v>#REF!</v>
      </c>
      <c r="Q2" s="160" t="e">
        <f>K2*10+L2</f>
        <v>#REF!</v>
      </c>
      <c r="R2" s="162" t="e">
        <f t="shared" ref="R2:R5" si="0">+#REF!</f>
        <v>#REF!</v>
      </c>
      <c r="S2" s="162"/>
      <c r="T2" s="162"/>
      <c r="U2" s="162"/>
      <c r="V2" s="162"/>
      <c r="W2" s="162"/>
    </row>
    <row r="3" spans="1:23" ht="12.75" hidden="1" customHeight="1">
      <c r="A3" s="160" t="s">
        <v>93</v>
      </c>
      <c r="B3" s="160" t="s">
        <v>94</v>
      </c>
      <c r="C3" s="160" t="e">
        <f>(C1-C2)/100000</f>
        <v>#REF!</v>
      </c>
      <c r="D3" s="160"/>
      <c r="E3" s="160"/>
      <c r="F3" s="160"/>
      <c r="G3" s="160"/>
      <c r="H3" s="160"/>
      <c r="I3" s="160"/>
      <c r="J3" s="160"/>
      <c r="K3" s="160"/>
      <c r="L3" s="160" t="s">
        <v>58</v>
      </c>
      <c r="M3" s="160" t="e">
        <f t="shared" ref="M3:Q3" si="1">VLOOKUP(M2,$A$5:$B$104,2)</f>
        <v>#REF!</v>
      </c>
      <c r="N3" s="160" t="e">
        <f t="shared" si="1"/>
        <v>#REF!</v>
      </c>
      <c r="O3" s="160" t="e">
        <f t="shared" si="1"/>
        <v>#REF!</v>
      </c>
      <c r="P3" s="160" t="e">
        <f t="shared" si="1"/>
        <v>#REF!</v>
      </c>
      <c r="Q3" s="160" t="e">
        <f t="shared" si="1"/>
        <v>#REF!</v>
      </c>
      <c r="R3" s="162" t="e">
        <f t="shared" si="0"/>
        <v>#REF!</v>
      </c>
      <c r="S3" s="162"/>
      <c r="T3" s="162"/>
      <c r="U3" s="162"/>
      <c r="V3" s="162"/>
      <c r="W3" s="162"/>
    </row>
    <row r="4" spans="1:23" ht="12.75" hidden="1" customHeight="1">
      <c r="A4" s="160" t="s">
        <v>95</v>
      </c>
      <c r="B4" s="160" t="s">
        <v>96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 t="e">
        <f>IF(M2&gt;=1,$B$4,$B$5)</f>
        <v>#REF!</v>
      </c>
      <c r="N4" s="160" t="e">
        <f>IF(N2&gt;=1,$B$3,$B$5)</f>
        <v>#REF!</v>
      </c>
      <c r="O4" s="160" t="e">
        <f>IF(O2&gt;=1,$B$1,$B$5)</f>
        <v>#REF!</v>
      </c>
      <c r="P4" s="160" t="e">
        <f>IF(P2&gt;=1,$B$2,$B$5)</f>
        <v>#REF!</v>
      </c>
      <c r="Q4" s="160"/>
      <c r="R4" s="162" t="e">
        <f t="shared" si="0"/>
        <v>#REF!</v>
      </c>
      <c r="S4" s="162"/>
      <c r="T4" s="162"/>
      <c r="U4" s="162"/>
      <c r="V4" s="162"/>
      <c r="W4" s="162"/>
    </row>
    <row r="5" spans="1:23" ht="12.75" hidden="1" customHeight="1">
      <c r="A5" s="160">
        <v>0</v>
      </c>
      <c r="B5" s="160" t="s">
        <v>58</v>
      </c>
      <c r="C5" s="80" t="e">
        <f>TRIM(N1&amp;M5&amp;N5&amp;O5&amp;P5&amp;Q5&amp;P1)</f>
        <v>#REF!</v>
      </c>
      <c r="D5" s="160"/>
      <c r="E5" s="160"/>
      <c r="F5" s="160"/>
      <c r="G5" s="160"/>
      <c r="H5" s="160"/>
      <c r="I5" s="160"/>
      <c r="J5" s="160"/>
      <c r="K5" s="160"/>
      <c r="L5" s="160"/>
      <c r="M5" s="163" t="e">
        <f>M3&amp;L3&amp;M4</f>
        <v>#REF!</v>
      </c>
      <c r="N5" s="163" t="e">
        <f>N3&amp;L3&amp;N4</f>
        <v>#REF!</v>
      </c>
      <c r="O5" s="163" t="e">
        <f>O3&amp;L3&amp;O4</f>
        <v>#REF!</v>
      </c>
      <c r="P5" s="163" t="e">
        <f>P3&amp;L3&amp;P4</f>
        <v>#REF!</v>
      </c>
      <c r="Q5" s="163" t="e">
        <f>Q3&amp;L3&amp;Q4</f>
        <v>#REF!</v>
      </c>
      <c r="R5" s="162" t="e">
        <f t="shared" si="0"/>
        <v>#REF!</v>
      </c>
      <c r="S5" s="162"/>
      <c r="T5" s="162"/>
      <c r="U5" s="162"/>
      <c r="V5" s="162"/>
      <c r="W5" s="162"/>
    </row>
    <row r="6" spans="1:23" ht="12.75" customHeight="1">
      <c r="A6" s="162">
        <v>1</v>
      </c>
      <c r="B6" s="162" t="s">
        <v>97</v>
      </c>
      <c r="C6" s="160">
        <f>+R6</f>
        <v>0</v>
      </c>
      <c r="D6" s="160"/>
      <c r="E6" s="160"/>
      <c r="F6" s="160"/>
      <c r="G6" s="160"/>
      <c r="H6" s="160" t="s">
        <v>88</v>
      </c>
      <c r="I6" s="160"/>
      <c r="J6" s="160"/>
      <c r="K6" s="160"/>
      <c r="L6" s="160"/>
      <c r="M6" s="160"/>
      <c r="N6" s="160" t="s">
        <v>89</v>
      </c>
      <c r="O6" s="160"/>
      <c r="P6" s="160" t="s">
        <v>90</v>
      </c>
      <c r="Q6" s="160"/>
      <c r="R6" s="162"/>
      <c r="S6" s="162"/>
      <c r="T6" s="162"/>
      <c r="U6" s="162"/>
      <c r="V6" s="162"/>
      <c r="W6" s="162"/>
    </row>
    <row r="7" spans="1:23" ht="12.75" hidden="1" customHeight="1">
      <c r="A7" s="162">
        <v>2</v>
      </c>
      <c r="B7" s="162" t="s">
        <v>98</v>
      </c>
      <c r="C7" s="160">
        <f>MOD(C6,100000)</f>
        <v>0</v>
      </c>
      <c r="D7" s="160">
        <f>ROUNDDOWN((MOD(C8,10000))/1000,0)</f>
        <v>0</v>
      </c>
      <c r="E7" s="160">
        <f>ROUNDDOWN((MOD(C8,1000))/100,0)</f>
        <v>0</v>
      </c>
      <c r="F7" s="160">
        <f>ROUNDDOWN((MOD(C8,100))/10,0)</f>
        <v>0</v>
      </c>
      <c r="G7" s="160">
        <f>MOD(C8,10)</f>
        <v>0</v>
      </c>
      <c r="H7" s="160">
        <f>ROUNDDOWN((MOD(C6,100000))/10000,0)</f>
        <v>0</v>
      </c>
      <c r="I7" s="160">
        <f>ROUNDDOWN((MOD(C6,10000))/1000,0)</f>
        <v>0</v>
      </c>
      <c r="J7" s="160">
        <f>ROUNDDOWN((MOD(C6,1000))/100,0)</f>
        <v>0</v>
      </c>
      <c r="K7" s="160">
        <f>ROUNDDOWN((MOD(C6,100))/10,0)</f>
        <v>0</v>
      </c>
      <c r="L7" s="160">
        <f>MOD(C6,10)</f>
        <v>0</v>
      </c>
      <c r="M7" s="160">
        <f>(D7*10)+E7</f>
        <v>0</v>
      </c>
      <c r="N7" s="160">
        <f>(F7*10)+G7</f>
        <v>0</v>
      </c>
      <c r="O7" s="160">
        <f>(H7*10)+I7</f>
        <v>0</v>
      </c>
      <c r="P7" s="160">
        <f>+J7</f>
        <v>0</v>
      </c>
      <c r="Q7" s="160">
        <f>K7*10+L7</f>
        <v>0</v>
      </c>
      <c r="R7" s="162"/>
      <c r="S7" s="162"/>
      <c r="T7" s="162"/>
      <c r="U7" s="162"/>
      <c r="V7" s="162"/>
      <c r="W7" s="162"/>
    </row>
    <row r="8" spans="1:23" ht="12.75" hidden="1" customHeight="1">
      <c r="A8" s="162">
        <v>3</v>
      </c>
      <c r="B8" s="162" t="s">
        <v>99</v>
      </c>
      <c r="C8" s="160">
        <f>(C6-C7)/100000</f>
        <v>0</v>
      </c>
      <c r="D8" s="160"/>
      <c r="E8" s="160"/>
      <c r="F8" s="160"/>
      <c r="G8" s="160"/>
      <c r="H8" s="160"/>
      <c r="I8" s="160"/>
      <c r="J8" s="160"/>
      <c r="K8" s="160"/>
      <c r="L8" s="160" t="s">
        <v>58</v>
      </c>
      <c r="M8" s="160" t="str">
        <f t="shared" ref="M8:Q8" si="2">VLOOKUP(M7,$A$5:$B$104,2)</f>
        <v xml:space="preserve"> </v>
      </c>
      <c r="N8" s="160" t="str">
        <f t="shared" si="2"/>
        <v xml:space="preserve"> </v>
      </c>
      <c r="O8" s="160" t="str">
        <f t="shared" si="2"/>
        <v xml:space="preserve"> </v>
      </c>
      <c r="P8" s="160" t="str">
        <f t="shared" si="2"/>
        <v xml:space="preserve"> </v>
      </c>
      <c r="Q8" s="160" t="str">
        <f t="shared" si="2"/>
        <v xml:space="preserve"> </v>
      </c>
      <c r="R8" s="162"/>
      <c r="S8" s="162"/>
      <c r="T8" s="162"/>
      <c r="U8" s="162"/>
      <c r="V8" s="162"/>
      <c r="W8" s="162"/>
    </row>
    <row r="9" spans="1:23" ht="12.75" hidden="1" customHeight="1">
      <c r="A9" s="162">
        <v>4</v>
      </c>
      <c r="B9" s="162" t="s">
        <v>100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 t="str">
        <f>IF(M7&gt;=1,$B$4,$B$5)</f>
        <v xml:space="preserve"> </v>
      </c>
      <c r="N9" s="160" t="str">
        <f>IF(N7&gt;=1,$B$3,$B$5)</f>
        <v xml:space="preserve"> </v>
      </c>
      <c r="O9" s="160" t="str">
        <f>IF(O7&gt;=1,$B$1,$B$5)</f>
        <v xml:space="preserve"> </v>
      </c>
      <c r="P9" s="160" t="str">
        <f>IF(P7&gt;=1,$B$2,$B$5)</f>
        <v xml:space="preserve"> </v>
      </c>
      <c r="Q9" s="160"/>
      <c r="R9" s="162"/>
      <c r="S9" s="162"/>
      <c r="T9" s="162"/>
      <c r="U9" s="162"/>
      <c r="V9" s="162"/>
      <c r="W9" s="162"/>
    </row>
    <row r="10" spans="1:23" ht="12.75" hidden="1" customHeight="1">
      <c r="A10" s="162">
        <v>5</v>
      </c>
      <c r="B10" s="162" t="s">
        <v>101</v>
      </c>
      <c r="C10" s="80" t="str">
        <f>TRIM(N6&amp;M10&amp;N10&amp;O10&amp;P10&amp;Q10&amp;P6)</f>
        <v>Rs Only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3" t="str">
        <f>M8&amp;L8&amp;M9</f>
        <v xml:space="preserve">   </v>
      </c>
      <c r="N10" s="163" t="str">
        <f>N8&amp;L8&amp;N9</f>
        <v xml:space="preserve">   </v>
      </c>
      <c r="O10" s="163" t="str">
        <f>O8&amp;L8&amp;O9</f>
        <v xml:space="preserve">   </v>
      </c>
      <c r="P10" s="163" t="str">
        <f>P8&amp;L8&amp;P9</f>
        <v xml:space="preserve">   </v>
      </c>
      <c r="Q10" s="163" t="str">
        <f>Q8&amp;L8&amp;Q9</f>
        <v xml:space="preserve">  </v>
      </c>
      <c r="R10" s="162"/>
      <c r="S10" s="162"/>
      <c r="T10" s="162"/>
      <c r="U10" s="162"/>
      <c r="V10" s="162"/>
      <c r="W10" s="162"/>
    </row>
    <row r="11" spans="1:23" ht="12.75" customHeight="1">
      <c r="A11" s="162">
        <v>6</v>
      </c>
      <c r="B11" s="162" t="s">
        <v>102</v>
      </c>
      <c r="C11" s="160">
        <f>+R11</f>
        <v>0</v>
      </c>
      <c r="D11" s="160"/>
      <c r="E11" s="160"/>
      <c r="F11" s="160"/>
      <c r="G11" s="160"/>
      <c r="H11" s="160" t="s">
        <v>88</v>
      </c>
      <c r="I11" s="160"/>
      <c r="J11" s="160"/>
      <c r="K11" s="160"/>
      <c r="L11" s="160"/>
      <c r="M11" s="160"/>
      <c r="N11" s="160" t="s">
        <v>89</v>
      </c>
      <c r="O11" s="160"/>
      <c r="P11" s="160" t="s">
        <v>90</v>
      </c>
      <c r="Q11" s="160"/>
      <c r="R11" s="162"/>
      <c r="S11" s="162"/>
      <c r="T11" s="162"/>
      <c r="U11" s="162"/>
      <c r="V11" s="162"/>
      <c r="W11" s="162"/>
    </row>
    <row r="12" spans="1:23" ht="12.75" hidden="1" customHeight="1">
      <c r="A12" s="162">
        <v>7</v>
      </c>
      <c r="B12" s="162" t="s">
        <v>103</v>
      </c>
      <c r="C12" s="160">
        <f>MOD(C11,100000)</f>
        <v>0</v>
      </c>
      <c r="D12" s="160">
        <f>ROUNDDOWN((MOD(C13,10000))/1000,0)</f>
        <v>0</v>
      </c>
      <c r="E12" s="160">
        <f>ROUNDDOWN((MOD(C13,1000))/100,0)</f>
        <v>0</v>
      </c>
      <c r="F12" s="160">
        <f>ROUNDDOWN((MOD(C13,100))/10,0)</f>
        <v>0</v>
      </c>
      <c r="G12" s="160">
        <f>MOD(C13,10)</f>
        <v>0</v>
      </c>
      <c r="H12" s="160">
        <f>ROUNDDOWN((MOD(C11,100000))/10000,0)</f>
        <v>0</v>
      </c>
      <c r="I12" s="160">
        <f>ROUNDDOWN((MOD(C11,10000))/1000,0)</f>
        <v>0</v>
      </c>
      <c r="J12" s="160">
        <f>ROUNDDOWN((MOD(C11,1000))/100,0)</f>
        <v>0</v>
      </c>
      <c r="K12" s="160">
        <f>ROUNDDOWN((MOD(C11,100))/10,0)</f>
        <v>0</v>
      </c>
      <c r="L12" s="160">
        <f>MOD(C11,10)</f>
        <v>0</v>
      </c>
      <c r="M12" s="160">
        <f>(D12*10)+E12</f>
        <v>0</v>
      </c>
      <c r="N12" s="160">
        <f>(F12*10)+G12</f>
        <v>0</v>
      </c>
      <c r="O12" s="160">
        <f>(H12*10)+I12</f>
        <v>0</v>
      </c>
      <c r="P12" s="160">
        <f>+J12</f>
        <v>0</v>
      </c>
      <c r="Q12" s="160">
        <f>K12*10+L12</f>
        <v>0</v>
      </c>
      <c r="R12" s="162"/>
      <c r="S12" s="162"/>
      <c r="T12" s="162"/>
      <c r="U12" s="162"/>
      <c r="V12" s="162"/>
      <c r="W12" s="162"/>
    </row>
    <row r="13" spans="1:23" ht="12.75" hidden="1" customHeight="1">
      <c r="A13" s="162">
        <v>8</v>
      </c>
      <c r="B13" s="162" t="s">
        <v>104</v>
      </c>
      <c r="C13" s="160">
        <f>(C11-C12)/100000</f>
        <v>0</v>
      </c>
      <c r="D13" s="160"/>
      <c r="E13" s="160"/>
      <c r="F13" s="160"/>
      <c r="G13" s="160"/>
      <c r="H13" s="160"/>
      <c r="I13" s="160"/>
      <c r="J13" s="160"/>
      <c r="K13" s="160"/>
      <c r="L13" s="160" t="s">
        <v>58</v>
      </c>
      <c r="M13" s="160" t="str">
        <f t="shared" ref="M13:Q13" si="3">VLOOKUP(M12,$A$5:$B$104,2)</f>
        <v xml:space="preserve"> </v>
      </c>
      <c r="N13" s="160" t="str">
        <f t="shared" si="3"/>
        <v xml:space="preserve"> </v>
      </c>
      <c r="O13" s="160" t="str">
        <f t="shared" si="3"/>
        <v xml:space="preserve"> </v>
      </c>
      <c r="P13" s="160" t="str">
        <f t="shared" si="3"/>
        <v xml:space="preserve"> </v>
      </c>
      <c r="Q13" s="160" t="str">
        <f t="shared" si="3"/>
        <v xml:space="preserve"> </v>
      </c>
      <c r="R13" s="162"/>
      <c r="S13" s="162"/>
      <c r="T13" s="162"/>
      <c r="U13" s="162"/>
      <c r="V13" s="162"/>
      <c r="W13" s="162"/>
    </row>
    <row r="14" spans="1:23" ht="12.75" hidden="1" customHeight="1">
      <c r="A14" s="162">
        <v>9</v>
      </c>
      <c r="B14" s="162" t="s">
        <v>105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 t="str">
        <f>IF(M12&gt;=1,$B$4,$B$5)</f>
        <v xml:space="preserve"> </v>
      </c>
      <c r="N14" s="160" t="str">
        <f>IF(N12&gt;=1,$B$3,$B$5)</f>
        <v xml:space="preserve"> </v>
      </c>
      <c r="O14" s="160" t="str">
        <f>IF(O12&gt;=1,$B$1,$B$5)</f>
        <v xml:space="preserve"> </v>
      </c>
      <c r="P14" s="160" t="str">
        <f>IF(P12&gt;=1,$B$2,$B$5)</f>
        <v xml:space="preserve"> </v>
      </c>
      <c r="Q14" s="160"/>
      <c r="R14" s="162"/>
      <c r="S14" s="162"/>
      <c r="T14" s="162"/>
      <c r="U14" s="162"/>
      <c r="V14" s="162"/>
      <c r="W14" s="162"/>
    </row>
    <row r="15" spans="1:23" ht="12.75" hidden="1" customHeight="1">
      <c r="A15" s="162">
        <v>10</v>
      </c>
      <c r="B15" s="162" t="s">
        <v>106</v>
      </c>
      <c r="C15" s="80" t="str">
        <f>TRIM(N11&amp;M15&amp;N15&amp;O15&amp;P15&amp;Q15&amp;P11)</f>
        <v>Rs Only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3" t="str">
        <f>M13&amp;L13&amp;M14</f>
        <v xml:space="preserve">   </v>
      </c>
      <c r="N15" s="163" t="str">
        <f>N13&amp;L13&amp;N14</f>
        <v xml:space="preserve">   </v>
      </c>
      <c r="O15" s="163" t="str">
        <f>O13&amp;L13&amp;O14</f>
        <v xml:space="preserve">   </v>
      </c>
      <c r="P15" s="163" t="str">
        <f>P13&amp;L13&amp;P14</f>
        <v xml:space="preserve">   </v>
      </c>
      <c r="Q15" s="163" t="str">
        <f>Q13&amp;L13&amp;Q14</f>
        <v xml:space="preserve">  </v>
      </c>
      <c r="R15" s="162"/>
      <c r="S15" s="162"/>
      <c r="T15" s="162"/>
      <c r="U15" s="162"/>
      <c r="V15" s="162"/>
      <c r="W15" s="162"/>
    </row>
    <row r="16" spans="1:23" ht="12.75" customHeight="1">
      <c r="A16" s="162">
        <v>11</v>
      </c>
      <c r="B16" s="162" t="s">
        <v>107</v>
      </c>
      <c r="C16" s="160">
        <f>+R16</f>
        <v>0</v>
      </c>
      <c r="D16" s="160"/>
      <c r="E16" s="160"/>
      <c r="F16" s="160"/>
      <c r="G16" s="160"/>
      <c r="H16" s="160" t="s">
        <v>88</v>
      </c>
      <c r="I16" s="160"/>
      <c r="J16" s="160"/>
      <c r="K16" s="160"/>
      <c r="L16" s="160"/>
      <c r="M16" s="160"/>
      <c r="N16" s="160" t="s">
        <v>89</v>
      </c>
      <c r="O16" s="160"/>
      <c r="P16" s="160" t="s">
        <v>90</v>
      </c>
      <c r="Q16" s="160"/>
      <c r="R16" s="162"/>
      <c r="S16" s="162"/>
      <c r="T16" s="162"/>
      <c r="U16" s="162"/>
      <c r="V16" s="162"/>
      <c r="W16" s="162"/>
    </row>
    <row r="17" spans="1:23" ht="12.75" hidden="1" customHeight="1">
      <c r="A17" s="162">
        <v>12</v>
      </c>
      <c r="B17" s="162" t="s">
        <v>108</v>
      </c>
      <c r="C17" s="160">
        <f>MOD(C16,100000)</f>
        <v>0</v>
      </c>
      <c r="D17" s="160">
        <f>ROUNDDOWN((MOD(C18,10000))/1000,0)</f>
        <v>0</v>
      </c>
      <c r="E17" s="160">
        <f>ROUNDDOWN((MOD(C18,1000))/100,0)</f>
        <v>0</v>
      </c>
      <c r="F17" s="160">
        <f>ROUNDDOWN((MOD(C18,100))/10,0)</f>
        <v>0</v>
      </c>
      <c r="G17" s="160">
        <f>MOD(C18,10)</f>
        <v>0</v>
      </c>
      <c r="H17" s="160">
        <f>ROUNDDOWN((MOD(C16,100000))/10000,0)</f>
        <v>0</v>
      </c>
      <c r="I17" s="160">
        <f>ROUNDDOWN((MOD(C16,10000))/1000,0)</f>
        <v>0</v>
      </c>
      <c r="J17" s="160">
        <f>ROUNDDOWN((MOD(C16,1000))/100,0)</f>
        <v>0</v>
      </c>
      <c r="K17" s="160">
        <f>ROUNDDOWN((MOD(C16,100))/10,0)</f>
        <v>0</v>
      </c>
      <c r="L17" s="160">
        <f>MOD(C16,10)</f>
        <v>0</v>
      </c>
      <c r="M17" s="160">
        <f>(D17*10)+E17</f>
        <v>0</v>
      </c>
      <c r="N17" s="160">
        <f>(F17*10)+G17</f>
        <v>0</v>
      </c>
      <c r="O17" s="160">
        <f>(H17*10)+I17</f>
        <v>0</v>
      </c>
      <c r="P17" s="160">
        <f>+J17</f>
        <v>0</v>
      </c>
      <c r="Q17" s="160">
        <f>K17*10+L17</f>
        <v>0</v>
      </c>
      <c r="R17" s="162"/>
      <c r="S17" s="162"/>
      <c r="T17" s="162"/>
      <c r="U17" s="162"/>
      <c r="V17" s="162"/>
      <c r="W17" s="162"/>
    </row>
    <row r="18" spans="1:23" ht="12.75" hidden="1" customHeight="1">
      <c r="A18" s="162">
        <v>13</v>
      </c>
      <c r="B18" s="162" t="s">
        <v>109</v>
      </c>
      <c r="C18" s="160">
        <f>(C16-C17)/100000</f>
        <v>0</v>
      </c>
      <c r="D18" s="160"/>
      <c r="E18" s="160"/>
      <c r="F18" s="160"/>
      <c r="G18" s="160"/>
      <c r="H18" s="160"/>
      <c r="I18" s="160"/>
      <c r="J18" s="160"/>
      <c r="K18" s="160"/>
      <c r="L18" s="160" t="s">
        <v>58</v>
      </c>
      <c r="M18" s="160" t="str">
        <f t="shared" ref="M18:Q18" si="4">VLOOKUP(M17,$A$5:$B$104,2)</f>
        <v xml:space="preserve"> </v>
      </c>
      <c r="N18" s="160" t="str">
        <f t="shared" si="4"/>
        <v xml:space="preserve"> </v>
      </c>
      <c r="O18" s="160" t="str">
        <f t="shared" si="4"/>
        <v xml:space="preserve"> </v>
      </c>
      <c r="P18" s="160" t="str">
        <f t="shared" si="4"/>
        <v xml:space="preserve"> </v>
      </c>
      <c r="Q18" s="160" t="str">
        <f t="shared" si="4"/>
        <v xml:space="preserve"> </v>
      </c>
      <c r="R18" s="162"/>
      <c r="S18" s="162"/>
      <c r="T18" s="162"/>
      <c r="U18" s="162"/>
      <c r="V18" s="162"/>
      <c r="W18" s="162"/>
    </row>
    <row r="19" spans="1:23" ht="12.75" hidden="1" customHeight="1">
      <c r="A19" s="162">
        <v>14</v>
      </c>
      <c r="B19" s="162" t="s">
        <v>110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 t="str">
        <f>IF(M17&gt;=1,$B$4,$B$5)</f>
        <v xml:space="preserve"> </v>
      </c>
      <c r="N19" s="160" t="str">
        <f>IF(N17&gt;=1,$B$3,$B$5)</f>
        <v xml:space="preserve"> </v>
      </c>
      <c r="O19" s="160" t="str">
        <f>IF(O17&gt;=1,$B$1,$B$5)</f>
        <v xml:space="preserve"> </v>
      </c>
      <c r="P19" s="160" t="str">
        <f>IF(P17&gt;=1,$B$2,$B$5)</f>
        <v xml:space="preserve"> </v>
      </c>
      <c r="Q19" s="160"/>
      <c r="R19" s="162"/>
      <c r="S19" s="162"/>
      <c r="T19" s="162"/>
      <c r="U19" s="162"/>
      <c r="V19" s="162"/>
      <c r="W19" s="162"/>
    </row>
    <row r="20" spans="1:23" ht="12.75" hidden="1" customHeight="1">
      <c r="A20" s="162">
        <v>15</v>
      </c>
      <c r="B20" s="162" t="s">
        <v>111</v>
      </c>
      <c r="C20" s="80" t="str">
        <f>TRIM(N16&amp;M20&amp;N20&amp;O20&amp;P20&amp;Q20&amp;P16)</f>
        <v>Rs Only</v>
      </c>
      <c r="D20" s="160"/>
      <c r="E20" s="160"/>
      <c r="F20" s="160"/>
      <c r="G20" s="160"/>
      <c r="H20" s="160"/>
      <c r="I20" s="160"/>
      <c r="J20" s="160"/>
      <c r="K20" s="160"/>
      <c r="L20" s="160"/>
      <c r="M20" s="163" t="str">
        <f>M18&amp;L18&amp;M19</f>
        <v xml:space="preserve">   </v>
      </c>
      <c r="N20" s="163" t="str">
        <f>N18&amp;L18&amp;N19</f>
        <v xml:space="preserve">   </v>
      </c>
      <c r="O20" s="163" t="str">
        <f>O18&amp;L18&amp;O19</f>
        <v xml:space="preserve">   </v>
      </c>
      <c r="P20" s="163" t="str">
        <f>P18&amp;L18&amp;P19</f>
        <v xml:space="preserve">   </v>
      </c>
      <c r="Q20" s="163" t="str">
        <f>Q18&amp;L18&amp;Q19</f>
        <v xml:space="preserve">  </v>
      </c>
      <c r="R20" s="162"/>
      <c r="S20" s="162"/>
      <c r="T20" s="162"/>
      <c r="U20" s="162"/>
      <c r="V20" s="162"/>
      <c r="W20" s="162"/>
    </row>
    <row r="21" spans="1:23" ht="12.75" customHeight="1">
      <c r="A21" s="162">
        <v>16</v>
      </c>
      <c r="B21" s="162" t="s">
        <v>112</v>
      </c>
      <c r="C21" s="160">
        <f>+R21</f>
        <v>0</v>
      </c>
      <c r="D21" s="160"/>
      <c r="E21" s="160"/>
      <c r="F21" s="160"/>
      <c r="G21" s="160"/>
      <c r="H21" s="160" t="s">
        <v>88</v>
      </c>
      <c r="I21" s="160"/>
      <c r="J21" s="160"/>
      <c r="K21" s="160"/>
      <c r="L21" s="160"/>
      <c r="M21" s="160"/>
      <c r="N21" s="160" t="s">
        <v>89</v>
      </c>
      <c r="O21" s="160"/>
      <c r="P21" s="160" t="s">
        <v>90</v>
      </c>
      <c r="Q21" s="160"/>
      <c r="R21" s="162"/>
      <c r="S21" s="162"/>
      <c r="T21" s="162"/>
      <c r="U21" s="162" t="s">
        <v>89</v>
      </c>
      <c r="V21" s="161" t="e">
        <f>+#REF!</f>
        <v>#REF!</v>
      </c>
      <c r="W21" s="162" t="s">
        <v>113</v>
      </c>
    </row>
    <row r="22" spans="1:23" ht="12.75" hidden="1" customHeight="1">
      <c r="A22" s="162">
        <v>17</v>
      </c>
      <c r="B22" s="162" t="s">
        <v>114</v>
      </c>
      <c r="C22" s="160">
        <f>MOD(C21,100000)</f>
        <v>0</v>
      </c>
      <c r="D22" s="160">
        <f>ROUNDDOWN((MOD(C23,10000))/1000,0)</f>
        <v>0</v>
      </c>
      <c r="E22" s="160">
        <f>ROUNDDOWN((MOD(C23,1000))/100,0)</f>
        <v>0</v>
      </c>
      <c r="F22" s="160">
        <f>ROUNDDOWN((MOD(C23,100))/10,0)</f>
        <v>0</v>
      </c>
      <c r="G22" s="160">
        <f>MOD(C23,10)</f>
        <v>0</v>
      </c>
      <c r="H22" s="160">
        <f>ROUNDDOWN((MOD(C21,100000))/10000,0)</f>
        <v>0</v>
      </c>
      <c r="I22" s="160">
        <f>ROUNDDOWN((MOD(C21,10000))/1000,0)</f>
        <v>0</v>
      </c>
      <c r="J22" s="160">
        <f>ROUNDDOWN((MOD(C21,1000))/100,0)</f>
        <v>0</v>
      </c>
      <c r="K22" s="160">
        <f>ROUNDDOWN((MOD(C21,100))/10,0)</f>
        <v>0</v>
      </c>
      <c r="L22" s="160">
        <f>MOD(C21,10)</f>
        <v>0</v>
      </c>
      <c r="M22" s="160">
        <f>(D22*10)+E22</f>
        <v>0</v>
      </c>
      <c r="N22" s="160">
        <f>(F22*10)+G22</f>
        <v>0</v>
      </c>
      <c r="O22" s="160">
        <f>(H22*10)+I22</f>
        <v>0</v>
      </c>
      <c r="P22" s="160">
        <f>+J22</f>
        <v>0</v>
      </c>
      <c r="Q22" s="160">
        <f>K22*10+L22</f>
        <v>0</v>
      </c>
      <c r="R22" s="162"/>
      <c r="S22" s="162"/>
      <c r="T22" s="162"/>
      <c r="U22" s="162"/>
      <c r="V22" s="162"/>
      <c r="W22" s="162"/>
    </row>
    <row r="23" spans="1:23" ht="12.75" hidden="1" customHeight="1">
      <c r="A23" s="162">
        <v>18</v>
      </c>
      <c r="B23" s="162" t="s">
        <v>115</v>
      </c>
      <c r="C23" s="160">
        <f>(C21-C22)/100000</f>
        <v>0</v>
      </c>
      <c r="D23" s="160"/>
      <c r="E23" s="160"/>
      <c r="F23" s="160"/>
      <c r="G23" s="160"/>
      <c r="H23" s="160"/>
      <c r="I23" s="160"/>
      <c r="J23" s="160"/>
      <c r="K23" s="160"/>
      <c r="L23" s="160" t="s">
        <v>58</v>
      </c>
      <c r="M23" s="160" t="str">
        <f t="shared" ref="M23:Q23" si="5">VLOOKUP(M22,$A$5:$B$104,2)</f>
        <v xml:space="preserve"> </v>
      </c>
      <c r="N23" s="160" t="str">
        <f t="shared" si="5"/>
        <v xml:space="preserve"> </v>
      </c>
      <c r="O23" s="160" t="str">
        <f t="shared" si="5"/>
        <v xml:space="preserve"> </v>
      </c>
      <c r="P23" s="160" t="str">
        <f t="shared" si="5"/>
        <v xml:space="preserve"> </v>
      </c>
      <c r="Q23" s="160" t="str">
        <f t="shared" si="5"/>
        <v xml:space="preserve"> </v>
      </c>
      <c r="R23" s="162"/>
      <c r="S23" s="162"/>
      <c r="T23" s="162"/>
      <c r="U23" s="162"/>
      <c r="V23" s="162"/>
      <c r="W23" s="162"/>
    </row>
    <row r="24" spans="1:23" ht="12.75" hidden="1" customHeight="1">
      <c r="A24" s="162">
        <v>19</v>
      </c>
      <c r="B24" s="162" t="s">
        <v>116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 t="str">
        <f>IF(M22&gt;=1,$B$4,$B$5)</f>
        <v xml:space="preserve"> </v>
      </c>
      <c r="N24" s="160" t="str">
        <f>IF(N22&gt;=1,$B$3,$B$5)</f>
        <v xml:space="preserve"> </v>
      </c>
      <c r="O24" s="160" t="str">
        <f>IF(O22&gt;=1,$B$1,$B$5)</f>
        <v xml:space="preserve"> </v>
      </c>
      <c r="P24" s="160" t="str">
        <f>IF(P22&gt;=1,$B$2,$B$5)</f>
        <v xml:space="preserve"> </v>
      </c>
      <c r="Q24" s="160"/>
      <c r="R24" s="162"/>
      <c r="S24" s="162"/>
      <c r="T24" s="162"/>
      <c r="U24" s="162"/>
      <c r="V24" s="162"/>
      <c r="W24" s="162"/>
    </row>
    <row r="25" spans="1:23" ht="12.75" hidden="1" customHeight="1">
      <c r="A25" s="162">
        <v>20</v>
      </c>
      <c r="B25" s="162" t="s">
        <v>117</v>
      </c>
      <c r="C25" s="80" t="str">
        <f>TRIM(N21&amp;M25&amp;N25&amp;O25&amp;P25&amp;Q25&amp;P21)</f>
        <v>Rs Only</v>
      </c>
      <c r="D25" s="160"/>
      <c r="E25" s="160"/>
      <c r="F25" s="160"/>
      <c r="G25" s="160"/>
      <c r="H25" s="160"/>
      <c r="I25" s="160"/>
      <c r="J25" s="160"/>
      <c r="K25" s="160"/>
      <c r="L25" s="160"/>
      <c r="M25" s="163" t="str">
        <f>M23&amp;L23&amp;M24</f>
        <v xml:space="preserve">   </v>
      </c>
      <c r="N25" s="163" t="str">
        <f>N23&amp;L23&amp;N24</f>
        <v xml:space="preserve">   </v>
      </c>
      <c r="O25" s="163" t="str">
        <f>O23&amp;L23&amp;O24</f>
        <v xml:space="preserve">   </v>
      </c>
      <c r="P25" s="163" t="str">
        <f>P23&amp;L23&amp;P24</f>
        <v xml:space="preserve">   </v>
      </c>
      <c r="Q25" s="163" t="str">
        <f>Q23&amp;L23&amp;Q24</f>
        <v xml:space="preserve">  </v>
      </c>
      <c r="R25" s="162"/>
      <c r="S25" s="162"/>
      <c r="T25" s="162"/>
      <c r="U25" s="162"/>
      <c r="V25" s="162"/>
      <c r="W25" s="162"/>
    </row>
    <row r="26" spans="1:23" ht="12.75" customHeight="1">
      <c r="A26" s="162">
        <v>21</v>
      </c>
      <c r="B26" s="162" t="s">
        <v>118</v>
      </c>
      <c r="C26" s="160">
        <f>+R26</f>
        <v>0</v>
      </c>
      <c r="D26" s="160"/>
      <c r="E26" s="160"/>
      <c r="F26" s="160"/>
      <c r="G26" s="160"/>
      <c r="H26" s="160" t="s">
        <v>88</v>
      </c>
      <c r="I26" s="160"/>
      <c r="J26" s="160"/>
      <c r="K26" s="160"/>
      <c r="L26" s="160"/>
      <c r="M26" s="160"/>
      <c r="N26" s="160" t="s">
        <v>89</v>
      </c>
      <c r="O26" s="160"/>
      <c r="P26" s="160" t="s">
        <v>90</v>
      </c>
      <c r="Q26" s="160"/>
      <c r="R26" s="162"/>
      <c r="S26" s="162"/>
      <c r="T26" s="162"/>
      <c r="U26" s="162"/>
      <c r="V26" s="162"/>
      <c r="W26" s="162"/>
    </row>
    <row r="27" spans="1:23" ht="12.75" hidden="1" customHeight="1">
      <c r="A27" s="162">
        <v>22</v>
      </c>
      <c r="B27" s="162" t="s">
        <v>119</v>
      </c>
      <c r="C27" s="160">
        <f>MOD(C26,100000)</f>
        <v>0</v>
      </c>
      <c r="D27" s="160">
        <f>ROUNDDOWN((MOD(C28,10000))/1000,0)</f>
        <v>0</v>
      </c>
      <c r="E27" s="160">
        <f>ROUNDDOWN((MOD(C28,1000))/100,0)</f>
        <v>0</v>
      </c>
      <c r="F27" s="160">
        <f>ROUNDDOWN((MOD(C28,100))/10,0)</f>
        <v>0</v>
      </c>
      <c r="G27" s="160">
        <f>MOD(C28,10)</f>
        <v>0</v>
      </c>
      <c r="H27" s="160">
        <f>ROUNDDOWN((MOD(C26,100000))/10000,0)</f>
        <v>0</v>
      </c>
      <c r="I27" s="160">
        <f>ROUNDDOWN((MOD(C26,10000))/1000,0)</f>
        <v>0</v>
      </c>
      <c r="J27" s="160">
        <f>ROUNDDOWN((MOD(C26,1000))/100,0)</f>
        <v>0</v>
      </c>
      <c r="K27" s="160">
        <f>ROUNDDOWN((MOD(C26,100))/10,0)</f>
        <v>0</v>
      </c>
      <c r="L27" s="160">
        <f>MOD(C26,10)</f>
        <v>0</v>
      </c>
      <c r="M27" s="160">
        <f>(D27*10)+E27</f>
        <v>0</v>
      </c>
      <c r="N27" s="160">
        <f>(F27*10)+G27</f>
        <v>0</v>
      </c>
      <c r="O27" s="160">
        <f>(H27*10)+I27</f>
        <v>0</v>
      </c>
      <c r="P27" s="160">
        <f>+J27</f>
        <v>0</v>
      </c>
      <c r="Q27" s="160">
        <f>K27*10+L27</f>
        <v>0</v>
      </c>
      <c r="R27" s="162"/>
      <c r="S27" s="162"/>
      <c r="T27" s="162"/>
      <c r="U27" s="162"/>
      <c r="V27" s="162"/>
      <c r="W27" s="162"/>
    </row>
    <row r="28" spans="1:23" ht="12.75" hidden="1" customHeight="1">
      <c r="A28" s="162">
        <v>23</v>
      </c>
      <c r="B28" s="162" t="s">
        <v>120</v>
      </c>
      <c r="C28" s="160">
        <f>(C26-C27)/100000</f>
        <v>0</v>
      </c>
      <c r="D28" s="160"/>
      <c r="E28" s="160"/>
      <c r="F28" s="160"/>
      <c r="G28" s="160"/>
      <c r="H28" s="160"/>
      <c r="I28" s="160"/>
      <c r="J28" s="160"/>
      <c r="K28" s="160"/>
      <c r="L28" s="160" t="s">
        <v>58</v>
      </c>
      <c r="M28" s="160" t="str">
        <f t="shared" ref="M28:Q28" si="6">VLOOKUP(M27,$A$5:$B$104,2)</f>
        <v xml:space="preserve"> </v>
      </c>
      <c r="N28" s="160" t="str">
        <f t="shared" si="6"/>
        <v xml:space="preserve"> </v>
      </c>
      <c r="O28" s="160" t="str">
        <f t="shared" si="6"/>
        <v xml:space="preserve"> </v>
      </c>
      <c r="P28" s="160" t="str">
        <f t="shared" si="6"/>
        <v xml:space="preserve"> </v>
      </c>
      <c r="Q28" s="160" t="str">
        <f t="shared" si="6"/>
        <v xml:space="preserve"> </v>
      </c>
      <c r="R28" s="162"/>
      <c r="S28" s="162"/>
      <c r="T28" s="162"/>
      <c r="U28" s="162"/>
      <c r="V28" s="162"/>
      <c r="W28" s="162"/>
    </row>
    <row r="29" spans="1:23" ht="12.75" hidden="1" customHeight="1">
      <c r="A29" s="162">
        <v>24</v>
      </c>
      <c r="B29" s="162" t="s">
        <v>121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 t="str">
        <f>IF(M27&gt;=1,$B$4,$B$5)</f>
        <v xml:space="preserve"> </v>
      </c>
      <c r="N29" s="160" t="str">
        <f>IF(N27&gt;=1,$B$3,$B$5)</f>
        <v xml:space="preserve"> </v>
      </c>
      <c r="O29" s="160" t="str">
        <f>IF(O27&gt;=1,$B$1,$B$5)</f>
        <v xml:space="preserve"> </v>
      </c>
      <c r="P29" s="160" t="str">
        <f>IF(P27&gt;=1,$B$2,$B$5)</f>
        <v xml:space="preserve"> </v>
      </c>
      <c r="Q29" s="160"/>
      <c r="R29" s="162"/>
      <c r="S29" s="162"/>
      <c r="T29" s="162"/>
      <c r="U29" s="162"/>
      <c r="V29" s="162"/>
      <c r="W29" s="162"/>
    </row>
    <row r="30" spans="1:23" ht="12.75" hidden="1" customHeight="1">
      <c r="A30" s="162">
        <v>25</v>
      </c>
      <c r="B30" s="162" t="s">
        <v>122</v>
      </c>
      <c r="C30" s="80" t="str">
        <f>TRIM(N26&amp;M30&amp;N30&amp;O30&amp;P30&amp;Q30&amp;P26)</f>
        <v>Rs Only</v>
      </c>
      <c r="D30" s="160"/>
      <c r="E30" s="160"/>
      <c r="F30" s="160"/>
      <c r="G30" s="160"/>
      <c r="H30" s="160"/>
      <c r="I30" s="160"/>
      <c r="J30" s="160"/>
      <c r="K30" s="160"/>
      <c r="L30" s="160"/>
      <c r="M30" s="163" t="str">
        <f>M28&amp;L28&amp;M29</f>
        <v xml:space="preserve">   </v>
      </c>
      <c r="N30" s="163" t="str">
        <f>N28&amp;L28&amp;N29</f>
        <v xml:space="preserve">   </v>
      </c>
      <c r="O30" s="163" t="str">
        <f>O28&amp;L28&amp;O29</f>
        <v xml:space="preserve">   </v>
      </c>
      <c r="P30" s="163" t="str">
        <f>P28&amp;L28&amp;P29</f>
        <v xml:space="preserve">   </v>
      </c>
      <c r="Q30" s="163" t="str">
        <f>Q28&amp;L28&amp;Q29</f>
        <v xml:space="preserve">  </v>
      </c>
      <c r="R30" s="162"/>
      <c r="S30" s="162"/>
      <c r="T30" s="162"/>
      <c r="U30" s="162"/>
      <c r="V30" s="162"/>
      <c r="W30" s="162"/>
    </row>
    <row r="31" spans="1:23" ht="12.75" customHeight="1">
      <c r="A31" s="162">
        <v>26</v>
      </c>
      <c r="B31" s="162" t="s">
        <v>123</v>
      </c>
      <c r="C31" s="160">
        <f>+R31</f>
        <v>0</v>
      </c>
      <c r="D31" s="160"/>
      <c r="E31" s="160"/>
      <c r="F31" s="160"/>
      <c r="G31" s="160"/>
      <c r="H31" s="160" t="s">
        <v>88</v>
      </c>
      <c r="I31" s="160"/>
      <c r="J31" s="160"/>
      <c r="K31" s="160"/>
      <c r="L31" s="160"/>
      <c r="M31" s="160"/>
      <c r="N31" s="160" t="s">
        <v>89</v>
      </c>
      <c r="O31" s="160"/>
      <c r="P31" s="160" t="s">
        <v>90</v>
      </c>
      <c r="Q31" s="160"/>
      <c r="R31" s="162"/>
      <c r="S31" s="162"/>
      <c r="T31" s="162"/>
      <c r="U31" s="162" t="e">
        <f>+U21&amp;V21&amp;W21&amp;S1</f>
        <v>#REF!</v>
      </c>
      <c r="V31" s="162"/>
      <c r="W31" s="162"/>
    </row>
    <row r="32" spans="1:23" ht="12.75" hidden="1" customHeight="1">
      <c r="A32" s="162">
        <v>27</v>
      </c>
      <c r="B32" s="162" t="s">
        <v>124</v>
      </c>
      <c r="C32" s="160">
        <f>MOD(C31,100000)</f>
        <v>0</v>
      </c>
      <c r="D32" s="160">
        <f>ROUNDDOWN((MOD(C33,10000))/1000,0)</f>
        <v>0</v>
      </c>
      <c r="E32" s="160">
        <f>ROUNDDOWN((MOD(C33,1000))/100,0)</f>
        <v>0</v>
      </c>
      <c r="F32" s="160">
        <f>ROUNDDOWN((MOD(C33,100))/10,0)</f>
        <v>0</v>
      </c>
      <c r="G32" s="160">
        <f>MOD(C33,10)</f>
        <v>0</v>
      </c>
      <c r="H32" s="160">
        <f>ROUNDDOWN((MOD(C31,100000))/10000,0)</f>
        <v>0</v>
      </c>
      <c r="I32" s="160">
        <f>ROUNDDOWN((MOD(C31,10000))/1000,0)</f>
        <v>0</v>
      </c>
      <c r="J32" s="160">
        <f>ROUNDDOWN((MOD(C31,1000))/100,0)</f>
        <v>0</v>
      </c>
      <c r="K32" s="160">
        <f>ROUNDDOWN((MOD(C31,100))/10,0)</f>
        <v>0</v>
      </c>
      <c r="L32" s="160">
        <f>MOD(C31,10)</f>
        <v>0</v>
      </c>
      <c r="M32" s="160">
        <f>(D32*10)+E32</f>
        <v>0</v>
      </c>
      <c r="N32" s="160">
        <f>(F32*10)+G32</f>
        <v>0</v>
      </c>
      <c r="O32" s="160">
        <f>(H32*10)+I32</f>
        <v>0</v>
      </c>
      <c r="P32" s="160">
        <f>+J32</f>
        <v>0</v>
      </c>
      <c r="Q32" s="160">
        <f>K32*10+L32</f>
        <v>0</v>
      </c>
      <c r="R32" s="162"/>
      <c r="S32" s="162"/>
      <c r="T32" s="162"/>
      <c r="U32" s="162"/>
      <c r="V32" s="162"/>
      <c r="W32" s="162"/>
    </row>
    <row r="33" spans="1:23" ht="12.75" hidden="1" customHeight="1">
      <c r="A33" s="162">
        <v>28</v>
      </c>
      <c r="B33" s="162" t="s">
        <v>125</v>
      </c>
      <c r="C33" s="160">
        <f>(C31-C32)/100000</f>
        <v>0</v>
      </c>
      <c r="D33" s="160"/>
      <c r="E33" s="160"/>
      <c r="F33" s="160"/>
      <c r="G33" s="160"/>
      <c r="H33" s="160"/>
      <c r="I33" s="160"/>
      <c r="J33" s="160"/>
      <c r="K33" s="160"/>
      <c r="L33" s="160" t="s">
        <v>58</v>
      </c>
      <c r="M33" s="160" t="str">
        <f t="shared" ref="M33:Q33" si="7">VLOOKUP(M32,$A$5:$B$104,2)</f>
        <v xml:space="preserve"> </v>
      </c>
      <c r="N33" s="160" t="str">
        <f t="shared" si="7"/>
        <v xml:space="preserve"> </v>
      </c>
      <c r="O33" s="160" t="str">
        <f t="shared" si="7"/>
        <v xml:space="preserve"> </v>
      </c>
      <c r="P33" s="160" t="str">
        <f t="shared" si="7"/>
        <v xml:space="preserve"> </v>
      </c>
      <c r="Q33" s="160" t="str">
        <f t="shared" si="7"/>
        <v xml:space="preserve"> </v>
      </c>
      <c r="R33" s="162"/>
      <c r="S33" s="162"/>
      <c r="T33" s="162"/>
      <c r="U33" s="162"/>
      <c r="V33" s="162"/>
      <c r="W33" s="162"/>
    </row>
    <row r="34" spans="1:23" ht="12.75" hidden="1" customHeight="1">
      <c r="A34" s="162">
        <v>29</v>
      </c>
      <c r="B34" s="162" t="s">
        <v>126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 t="str">
        <f>IF(M32&gt;=1,$B$4,$B$5)</f>
        <v xml:space="preserve"> </v>
      </c>
      <c r="N34" s="160" t="str">
        <f>IF(N32&gt;=1,$B$3,$B$5)</f>
        <v xml:space="preserve"> </v>
      </c>
      <c r="O34" s="160" t="str">
        <f>IF(O32&gt;=1,$B$1,$B$5)</f>
        <v xml:space="preserve"> </v>
      </c>
      <c r="P34" s="160" t="str">
        <f>IF(P32&gt;=1,$B$2,$B$5)</f>
        <v xml:space="preserve"> </v>
      </c>
      <c r="Q34" s="160"/>
      <c r="R34" s="162"/>
      <c r="S34" s="162"/>
      <c r="T34" s="162"/>
      <c r="U34" s="162"/>
      <c r="V34" s="162"/>
      <c r="W34" s="162"/>
    </row>
    <row r="35" spans="1:23" ht="12.75" hidden="1" customHeight="1">
      <c r="A35" s="162">
        <v>30</v>
      </c>
      <c r="B35" s="162" t="s">
        <v>127</v>
      </c>
      <c r="C35" s="80" t="str">
        <f>TRIM(N31&amp;M35&amp;N35&amp;O35&amp;P35&amp;Q35&amp;P31)</f>
        <v>Rs Only</v>
      </c>
      <c r="D35" s="160"/>
      <c r="E35" s="160"/>
      <c r="F35" s="160"/>
      <c r="G35" s="160"/>
      <c r="H35" s="160"/>
      <c r="I35" s="160"/>
      <c r="J35" s="160"/>
      <c r="K35" s="160"/>
      <c r="L35" s="160"/>
      <c r="M35" s="163" t="str">
        <f>M33&amp;L33&amp;M34</f>
        <v xml:space="preserve">   </v>
      </c>
      <c r="N35" s="163" t="str">
        <f>N33&amp;L33&amp;N34</f>
        <v xml:space="preserve">   </v>
      </c>
      <c r="O35" s="163" t="str">
        <f>O33&amp;L33&amp;O34</f>
        <v xml:space="preserve">   </v>
      </c>
      <c r="P35" s="163" t="str">
        <f>P33&amp;L33&amp;P34</f>
        <v xml:space="preserve">   </v>
      </c>
      <c r="Q35" s="163" t="str">
        <f>Q33&amp;L33&amp;Q34</f>
        <v xml:space="preserve">  </v>
      </c>
      <c r="R35" s="162"/>
      <c r="S35" s="162"/>
      <c r="T35" s="162"/>
      <c r="U35" s="162"/>
      <c r="V35" s="162"/>
      <c r="W35" s="162"/>
    </row>
    <row r="36" spans="1:23" ht="12.75" customHeight="1">
      <c r="A36" s="162">
        <v>31</v>
      </c>
      <c r="B36" s="162" t="s">
        <v>128</v>
      </c>
      <c r="C36" s="160">
        <f>+R36</f>
        <v>0</v>
      </c>
      <c r="D36" s="160"/>
      <c r="E36" s="160"/>
      <c r="F36" s="160"/>
      <c r="G36" s="160"/>
      <c r="H36" s="160" t="s">
        <v>88</v>
      </c>
      <c r="I36" s="160"/>
      <c r="J36" s="160"/>
      <c r="K36" s="160"/>
      <c r="L36" s="160"/>
      <c r="M36" s="160"/>
      <c r="N36" s="160" t="s">
        <v>89</v>
      </c>
      <c r="O36" s="160"/>
      <c r="P36" s="160" t="s">
        <v>90</v>
      </c>
      <c r="Q36" s="160"/>
      <c r="R36" s="162"/>
      <c r="S36" s="162"/>
      <c r="T36" s="162"/>
      <c r="U36" s="162"/>
      <c r="V36" s="162"/>
      <c r="W36" s="162"/>
    </row>
    <row r="37" spans="1:23" ht="12.75" hidden="1" customHeight="1">
      <c r="A37" s="162">
        <v>32</v>
      </c>
      <c r="B37" s="162" t="s">
        <v>129</v>
      </c>
      <c r="C37" s="160">
        <f>MOD(C36,100000)</f>
        <v>0</v>
      </c>
      <c r="D37" s="160">
        <f>ROUNDDOWN((MOD(C38,10000))/1000,0)</f>
        <v>0</v>
      </c>
      <c r="E37" s="160">
        <f>ROUNDDOWN((MOD(C38,1000))/100,0)</f>
        <v>0</v>
      </c>
      <c r="F37" s="160">
        <f>ROUNDDOWN((MOD(C38,100))/10,0)</f>
        <v>0</v>
      </c>
      <c r="G37" s="160">
        <f>MOD(C38,10)</f>
        <v>0</v>
      </c>
      <c r="H37" s="160">
        <f>ROUNDDOWN((MOD(C36,100000))/10000,0)</f>
        <v>0</v>
      </c>
      <c r="I37" s="160">
        <f>ROUNDDOWN((MOD(C36,10000))/1000,0)</f>
        <v>0</v>
      </c>
      <c r="J37" s="160">
        <f>ROUNDDOWN((MOD(C36,1000))/100,0)</f>
        <v>0</v>
      </c>
      <c r="K37" s="160">
        <f>ROUNDDOWN((MOD(C36,100))/10,0)</f>
        <v>0</v>
      </c>
      <c r="L37" s="160">
        <f>MOD(C36,10)</f>
        <v>0</v>
      </c>
      <c r="M37" s="160">
        <f>(D37*10)+E37</f>
        <v>0</v>
      </c>
      <c r="N37" s="160">
        <f>(F37*10)+G37</f>
        <v>0</v>
      </c>
      <c r="O37" s="160">
        <f>(H37*10)+I37</f>
        <v>0</v>
      </c>
      <c r="P37" s="160">
        <f>+J37</f>
        <v>0</v>
      </c>
      <c r="Q37" s="160">
        <f>K37*10+L37</f>
        <v>0</v>
      </c>
      <c r="R37" s="162"/>
      <c r="S37" s="162"/>
      <c r="T37" s="162"/>
      <c r="U37" s="162"/>
      <c r="V37" s="162"/>
      <c r="W37" s="162"/>
    </row>
    <row r="38" spans="1:23" ht="12.75" hidden="1" customHeight="1">
      <c r="A38" s="162">
        <v>33</v>
      </c>
      <c r="B38" s="162" t="s">
        <v>130</v>
      </c>
      <c r="C38" s="160">
        <f>(C36-C37)/100000</f>
        <v>0</v>
      </c>
      <c r="D38" s="160"/>
      <c r="E38" s="160"/>
      <c r="F38" s="160"/>
      <c r="G38" s="160"/>
      <c r="H38" s="160"/>
      <c r="I38" s="160"/>
      <c r="J38" s="160"/>
      <c r="K38" s="160"/>
      <c r="L38" s="160" t="s">
        <v>58</v>
      </c>
      <c r="M38" s="160" t="str">
        <f t="shared" ref="M38:Q38" si="8">VLOOKUP(M37,$A$5:$B$104,2)</f>
        <v xml:space="preserve"> </v>
      </c>
      <c r="N38" s="160" t="str">
        <f t="shared" si="8"/>
        <v xml:space="preserve"> </v>
      </c>
      <c r="O38" s="160" t="str">
        <f t="shared" si="8"/>
        <v xml:space="preserve"> </v>
      </c>
      <c r="P38" s="160" t="str">
        <f t="shared" si="8"/>
        <v xml:space="preserve"> </v>
      </c>
      <c r="Q38" s="160" t="str">
        <f t="shared" si="8"/>
        <v xml:space="preserve"> </v>
      </c>
      <c r="R38" s="162"/>
      <c r="S38" s="162"/>
      <c r="T38" s="162"/>
      <c r="U38" s="162"/>
      <c r="V38" s="162"/>
      <c r="W38" s="162"/>
    </row>
    <row r="39" spans="1:23" ht="12.75" hidden="1" customHeight="1">
      <c r="A39" s="162">
        <v>34</v>
      </c>
      <c r="B39" s="162" t="s">
        <v>131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 t="str">
        <f>IF(M37&gt;=1,$B$4,$B$5)</f>
        <v xml:space="preserve"> </v>
      </c>
      <c r="N39" s="160" t="str">
        <f>IF(N37&gt;=1,$B$3,$B$5)</f>
        <v xml:space="preserve"> </v>
      </c>
      <c r="O39" s="160" t="str">
        <f>IF(O37&gt;=1,$B$1,$B$5)</f>
        <v xml:space="preserve"> </v>
      </c>
      <c r="P39" s="160" t="str">
        <f>IF(P37&gt;=1,$B$2,$B$5)</f>
        <v xml:space="preserve"> </v>
      </c>
      <c r="Q39" s="160"/>
      <c r="R39" s="162"/>
      <c r="S39" s="162"/>
      <c r="T39" s="162"/>
      <c r="U39" s="162"/>
      <c r="V39" s="162"/>
      <c r="W39" s="162"/>
    </row>
    <row r="40" spans="1:23" ht="12.75" hidden="1" customHeight="1">
      <c r="A40" s="162">
        <v>35</v>
      </c>
      <c r="B40" s="162" t="s">
        <v>132</v>
      </c>
      <c r="C40" s="80" t="str">
        <f>TRIM(N36&amp;M40&amp;N40&amp;O40&amp;P40&amp;Q40&amp;P36)</f>
        <v>Rs Only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3" t="str">
        <f>M38&amp;L38&amp;M39</f>
        <v xml:space="preserve">   </v>
      </c>
      <c r="N40" s="163" t="str">
        <f>N38&amp;L38&amp;N39</f>
        <v xml:space="preserve">   </v>
      </c>
      <c r="O40" s="163" t="str">
        <f>O38&amp;L38&amp;O39</f>
        <v xml:space="preserve">   </v>
      </c>
      <c r="P40" s="163" t="str">
        <f>P38&amp;L38&amp;P39</f>
        <v xml:space="preserve">   </v>
      </c>
      <c r="Q40" s="163" t="str">
        <f>Q38&amp;L38&amp;Q39</f>
        <v xml:space="preserve">  </v>
      </c>
      <c r="R40" s="162"/>
      <c r="S40" s="162"/>
      <c r="T40" s="162"/>
      <c r="U40" s="162"/>
      <c r="V40" s="162"/>
      <c r="W40" s="162"/>
    </row>
    <row r="41" spans="1:23" ht="12.75" customHeight="1">
      <c r="A41" s="162">
        <v>36</v>
      </c>
      <c r="B41" s="162" t="s">
        <v>133</v>
      </c>
      <c r="C41" s="160">
        <f>+R41</f>
        <v>0</v>
      </c>
      <c r="D41" s="160"/>
      <c r="E41" s="160"/>
      <c r="F41" s="160"/>
      <c r="G41" s="160"/>
      <c r="H41" s="160" t="s">
        <v>88</v>
      </c>
      <c r="I41" s="160"/>
      <c r="J41" s="160"/>
      <c r="K41" s="160"/>
      <c r="L41" s="160"/>
      <c r="M41" s="160"/>
      <c r="N41" s="160" t="s">
        <v>89</v>
      </c>
      <c r="O41" s="160"/>
      <c r="P41" s="160" t="s">
        <v>90</v>
      </c>
      <c r="Q41" s="160"/>
      <c r="R41" s="162"/>
      <c r="S41" s="162"/>
      <c r="T41" s="162"/>
      <c r="U41" s="162"/>
      <c r="V41" s="162"/>
      <c r="W41" s="162"/>
    </row>
    <row r="42" spans="1:23" ht="12.75" hidden="1" customHeight="1">
      <c r="A42" s="162">
        <v>37</v>
      </c>
      <c r="B42" s="162" t="s">
        <v>134</v>
      </c>
      <c r="C42" s="160">
        <f>MOD(C41,100000)</f>
        <v>0</v>
      </c>
      <c r="D42" s="160">
        <f>ROUNDDOWN((MOD(C43,10000))/1000,0)</f>
        <v>0</v>
      </c>
      <c r="E42" s="160">
        <f>ROUNDDOWN((MOD(C43,1000))/100,0)</f>
        <v>0</v>
      </c>
      <c r="F42" s="160">
        <f>ROUNDDOWN((MOD(C43,100))/10,0)</f>
        <v>0</v>
      </c>
      <c r="G42" s="160">
        <f>MOD(C43,10)</f>
        <v>0</v>
      </c>
      <c r="H42" s="160">
        <f>ROUNDDOWN((MOD(C41,100000))/10000,0)</f>
        <v>0</v>
      </c>
      <c r="I42" s="160">
        <f>ROUNDDOWN((MOD(C41,10000))/1000,0)</f>
        <v>0</v>
      </c>
      <c r="J42" s="160">
        <f>ROUNDDOWN((MOD(C41,1000))/100,0)</f>
        <v>0</v>
      </c>
      <c r="K42" s="160">
        <f>ROUNDDOWN((MOD(C41,100))/10,0)</f>
        <v>0</v>
      </c>
      <c r="L42" s="160">
        <f>MOD(C41,10)</f>
        <v>0</v>
      </c>
      <c r="M42" s="160">
        <f>(D42*10)+E42</f>
        <v>0</v>
      </c>
      <c r="N42" s="160">
        <f>(F42*10)+G42</f>
        <v>0</v>
      </c>
      <c r="O42" s="160">
        <f>(H42*10)+I42</f>
        <v>0</v>
      </c>
      <c r="P42" s="160">
        <f>+J42</f>
        <v>0</v>
      </c>
      <c r="Q42" s="160">
        <f>K42*10+L42</f>
        <v>0</v>
      </c>
      <c r="R42" s="162"/>
      <c r="S42" s="162"/>
      <c r="T42" s="162"/>
      <c r="U42" s="162"/>
      <c r="V42" s="162"/>
      <c r="W42" s="162"/>
    </row>
    <row r="43" spans="1:23" ht="12.75" hidden="1" customHeight="1">
      <c r="A43" s="162">
        <v>38</v>
      </c>
      <c r="B43" s="162" t="s">
        <v>135</v>
      </c>
      <c r="C43" s="160">
        <f>(C41-C42)/100000</f>
        <v>0</v>
      </c>
      <c r="D43" s="160"/>
      <c r="E43" s="160"/>
      <c r="F43" s="160"/>
      <c r="G43" s="160"/>
      <c r="H43" s="160"/>
      <c r="I43" s="160"/>
      <c r="J43" s="160"/>
      <c r="K43" s="160"/>
      <c r="L43" s="160" t="s">
        <v>58</v>
      </c>
      <c r="M43" s="160" t="str">
        <f t="shared" ref="M43:Q43" si="9">VLOOKUP(M42,$A$5:$B$104,2)</f>
        <v xml:space="preserve"> </v>
      </c>
      <c r="N43" s="160" t="str">
        <f t="shared" si="9"/>
        <v xml:space="preserve"> </v>
      </c>
      <c r="O43" s="160" t="str">
        <f t="shared" si="9"/>
        <v xml:space="preserve"> </v>
      </c>
      <c r="P43" s="160" t="str">
        <f t="shared" si="9"/>
        <v xml:space="preserve"> </v>
      </c>
      <c r="Q43" s="160" t="str">
        <f t="shared" si="9"/>
        <v xml:space="preserve"> </v>
      </c>
      <c r="R43" s="162"/>
      <c r="S43" s="162"/>
      <c r="T43" s="162"/>
      <c r="U43" s="162"/>
      <c r="V43" s="162"/>
      <c r="W43" s="162"/>
    </row>
    <row r="44" spans="1:23" ht="12.75" hidden="1" customHeight="1">
      <c r="A44" s="162">
        <v>39</v>
      </c>
      <c r="B44" s="162" t="s">
        <v>136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 t="str">
        <f>IF(M42&gt;=1,$B$4,$B$5)</f>
        <v xml:space="preserve"> </v>
      </c>
      <c r="N44" s="160" t="str">
        <f>IF(N42&gt;=1,$B$3,$B$5)</f>
        <v xml:space="preserve"> </v>
      </c>
      <c r="O44" s="160" t="str">
        <f>IF(O42&gt;=1,$B$1,$B$5)</f>
        <v xml:space="preserve"> </v>
      </c>
      <c r="P44" s="160" t="str">
        <f>IF(P42&gt;=1,$B$2,$B$5)</f>
        <v xml:space="preserve"> </v>
      </c>
      <c r="Q44" s="160"/>
      <c r="R44" s="162"/>
      <c r="S44" s="162"/>
      <c r="T44" s="162"/>
      <c r="U44" s="162"/>
      <c r="V44" s="162"/>
      <c r="W44" s="162"/>
    </row>
    <row r="45" spans="1:23" ht="12.75" hidden="1" customHeight="1">
      <c r="A45" s="162">
        <v>40</v>
      </c>
      <c r="B45" s="162" t="s">
        <v>137</v>
      </c>
      <c r="C45" s="80" t="str">
        <f>TRIM(N41&amp;M45&amp;N45&amp;O45&amp;P45&amp;Q45&amp;P41)</f>
        <v>Rs Only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3" t="str">
        <f>M43&amp;L43&amp;M44</f>
        <v xml:space="preserve">   </v>
      </c>
      <c r="N45" s="163" t="str">
        <f>N43&amp;L43&amp;N44</f>
        <v xml:space="preserve">   </v>
      </c>
      <c r="O45" s="163" t="str">
        <f>O43&amp;L43&amp;O44</f>
        <v xml:space="preserve">   </v>
      </c>
      <c r="P45" s="163" t="str">
        <f>P43&amp;L43&amp;P44</f>
        <v xml:space="preserve">   </v>
      </c>
      <c r="Q45" s="163" t="str">
        <f>Q43&amp;L43&amp;Q44</f>
        <v xml:space="preserve">  </v>
      </c>
      <c r="R45" s="162"/>
      <c r="S45" s="162"/>
      <c r="T45" s="162"/>
      <c r="U45" s="162"/>
      <c r="V45" s="162"/>
      <c r="W45" s="162"/>
    </row>
    <row r="46" spans="1:23" ht="12.75" customHeight="1">
      <c r="A46" s="162">
        <v>41</v>
      </c>
      <c r="B46" s="162" t="s">
        <v>138</v>
      </c>
      <c r="C46" s="160">
        <f>+R46</f>
        <v>0</v>
      </c>
      <c r="D46" s="160"/>
      <c r="E46" s="160"/>
      <c r="F46" s="160"/>
      <c r="G46" s="160"/>
      <c r="H46" s="160" t="s">
        <v>88</v>
      </c>
      <c r="I46" s="160"/>
      <c r="J46" s="160"/>
      <c r="K46" s="160"/>
      <c r="L46" s="160"/>
      <c r="M46" s="160"/>
      <c r="N46" s="160" t="s">
        <v>89</v>
      </c>
      <c r="O46" s="160"/>
      <c r="P46" s="160" t="s">
        <v>90</v>
      </c>
      <c r="Q46" s="160"/>
      <c r="R46" s="162"/>
      <c r="S46" s="162"/>
      <c r="T46" s="162"/>
      <c r="U46" s="162"/>
      <c r="V46" s="162"/>
      <c r="W46" s="162"/>
    </row>
    <row r="47" spans="1:23" ht="12.75" hidden="1" customHeight="1">
      <c r="A47" s="162">
        <v>42</v>
      </c>
      <c r="B47" s="162" t="s">
        <v>139</v>
      </c>
      <c r="C47" s="160">
        <f>MOD(C46,100000)</f>
        <v>0</v>
      </c>
      <c r="D47" s="160">
        <f>ROUNDDOWN((MOD(C48,10000))/1000,0)</f>
        <v>0</v>
      </c>
      <c r="E47" s="160">
        <f>ROUNDDOWN((MOD(C48,1000))/100,0)</f>
        <v>0</v>
      </c>
      <c r="F47" s="160">
        <f>ROUNDDOWN((MOD(C48,100))/10,0)</f>
        <v>0</v>
      </c>
      <c r="G47" s="160">
        <f>MOD(C48,10)</f>
        <v>0</v>
      </c>
      <c r="H47" s="160">
        <f>ROUNDDOWN((MOD(C46,100000))/10000,0)</f>
        <v>0</v>
      </c>
      <c r="I47" s="160">
        <f>ROUNDDOWN((MOD(C46,10000))/1000,0)</f>
        <v>0</v>
      </c>
      <c r="J47" s="160">
        <f>ROUNDDOWN((MOD(C46,1000))/100,0)</f>
        <v>0</v>
      </c>
      <c r="K47" s="160">
        <f>ROUNDDOWN((MOD(C46,100))/10,0)</f>
        <v>0</v>
      </c>
      <c r="L47" s="160">
        <f>MOD(C46,10)</f>
        <v>0</v>
      </c>
      <c r="M47" s="160">
        <f>(D47*10)+E47</f>
        <v>0</v>
      </c>
      <c r="N47" s="160">
        <f>(F47*10)+G47</f>
        <v>0</v>
      </c>
      <c r="O47" s="160">
        <f>(H47*10)+I47</f>
        <v>0</v>
      </c>
      <c r="P47" s="160">
        <f>+J47</f>
        <v>0</v>
      </c>
      <c r="Q47" s="160">
        <f>K47*10+L47</f>
        <v>0</v>
      </c>
      <c r="R47" s="162"/>
      <c r="S47" s="162"/>
      <c r="T47" s="162"/>
      <c r="U47" s="162"/>
      <c r="V47" s="162"/>
      <c r="W47" s="162"/>
    </row>
    <row r="48" spans="1:23" ht="12.75" hidden="1" customHeight="1">
      <c r="A48" s="162">
        <v>43</v>
      </c>
      <c r="B48" s="162" t="s">
        <v>140</v>
      </c>
      <c r="C48" s="160">
        <f>(C46-C47)/100000</f>
        <v>0</v>
      </c>
      <c r="D48" s="160"/>
      <c r="E48" s="160"/>
      <c r="F48" s="160"/>
      <c r="G48" s="160"/>
      <c r="H48" s="160"/>
      <c r="I48" s="160"/>
      <c r="J48" s="160"/>
      <c r="K48" s="160"/>
      <c r="L48" s="160" t="s">
        <v>58</v>
      </c>
      <c r="M48" s="160" t="str">
        <f t="shared" ref="M48:Q48" si="10">VLOOKUP(M47,$A$5:$B$104,2)</f>
        <v xml:space="preserve"> </v>
      </c>
      <c r="N48" s="160" t="str">
        <f t="shared" si="10"/>
        <v xml:space="preserve"> </v>
      </c>
      <c r="O48" s="160" t="str">
        <f t="shared" si="10"/>
        <v xml:space="preserve"> </v>
      </c>
      <c r="P48" s="160" t="str">
        <f t="shared" si="10"/>
        <v xml:space="preserve"> </v>
      </c>
      <c r="Q48" s="160" t="str">
        <f t="shared" si="10"/>
        <v xml:space="preserve"> </v>
      </c>
      <c r="R48" s="162"/>
      <c r="S48" s="162"/>
      <c r="T48" s="162"/>
      <c r="U48" s="162"/>
      <c r="V48" s="162"/>
      <c r="W48" s="162"/>
    </row>
    <row r="49" spans="1:23" ht="12.75" hidden="1" customHeight="1">
      <c r="A49" s="162">
        <v>44</v>
      </c>
      <c r="B49" s="162" t="s">
        <v>141</v>
      </c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 t="str">
        <f>IF(M47&gt;=1,$B$4,$B$5)</f>
        <v xml:space="preserve"> </v>
      </c>
      <c r="N49" s="160" t="str">
        <f>IF(N47&gt;=1,$B$3,$B$5)</f>
        <v xml:space="preserve"> </v>
      </c>
      <c r="O49" s="160" t="str">
        <f>IF(O47&gt;=1,$B$1,$B$5)</f>
        <v xml:space="preserve"> </v>
      </c>
      <c r="P49" s="160" t="str">
        <f>IF(P47&gt;=1,$B$2,$B$5)</f>
        <v xml:space="preserve"> </v>
      </c>
      <c r="Q49" s="160"/>
      <c r="R49" s="162"/>
      <c r="S49" s="162"/>
      <c r="T49" s="162"/>
      <c r="U49" s="162"/>
      <c r="V49" s="162"/>
      <c r="W49" s="162"/>
    </row>
    <row r="50" spans="1:23" ht="12.75" hidden="1" customHeight="1">
      <c r="A50" s="162">
        <v>45</v>
      </c>
      <c r="B50" s="162" t="s">
        <v>142</v>
      </c>
      <c r="C50" s="80" t="str">
        <f>TRIM(N46&amp;M50&amp;N50&amp;O50&amp;P50&amp;Q50&amp;P46)</f>
        <v>Rs Only</v>
      </c>
      <c r="D50" s="160"/>
      <c r="E50" s="160"/>
      <c r="F50" s="160"/>
      <c r="G50" s="160"/>
      <c r="H50" s="160"/>
      <c r="I50" s="160"/>
      <c r="J50" s="160"/>
      <c r="K50" s="160"/>
      <c r="L50" s="160"/>
      <c r="M50" s="163" t="str">
        <f>M48&amp;L48&amp;M49</f>
        <v xml:space="preserve">   </v>
      </c>
      <c r="N50" s="163" t="str">
        <f>N48&amp;L48&amp;N49</f>
        <v xml:space="preserve">   </v>
      </c>
      <c r="O50" s="163" t="str">
        <f>O48&amp;L48&amp;O49</f>
        <v xml:space="preserve">   </v>
      </c>
      <c r="P50" s="163" t="str">
        <f>P48&amp;L48&amp;P49</f>
        <v xml:space="preserve">   </v>
      </c>
      <c r="Q50" s="163" t="str">
        <f>Q48&amp;L48&amp;Q49</f>
        <v xml:space="preserve">  </v>
      </c>
      <c r="R50" s="162"/>
      <c r="S50" s="162"/>
      <c r="T50" s="162"/>
      <c r="U50" s="162"/>
      <c r="V50" s="162"/>
      <c r="W50" s="162"/>
    </row>
    <row r="51" spans="1:23" ht="12.75" customHeight="1">
      <c r="A51" s="162">
        <v>46</v>
      </c>
      <c r="B51" s="162" t="s">
        <v>143</v>
      </c>
      <c r="C51" s="160">
        <f>+R51</f>
        <v>0</v>
      </c>
      <c r="D51" s="160"/>
      <c r="E51" s="160"/>
      <c r="F51" s="160"/>
      <c r="G51" s="160"/>
      <c r="H51" s="160" t="s">
        <v>88</v>
      </c>
      <c r="I51" s="160"/>
      <c r="J51" s="160"/>
      <c r="K51" s="160"/>
      <c r="L51" s="160"/>
      <c r="M51" s="160"/>
      <c r="N51" s="160" t="s">
        <v>89</v>
      </c>
      <c r="O51" s="160"/>
      <c r="P51" s="160" t="s">
        <v>90</v>
      </c>
      <c r="Q51" s="160"/>
      <c r="R51" s="162"/>
      <c r="S51" s="162"/>
      <c r="T51" s="162"/>
      <c r="U51" s="162"/>
      <c r="V51" s="162"/>
      <c r="W51" s="162"/>
    </row>
    <row r="52" spans="1:23" ht="12.75" hidden="1" customHeight="1">
      <c r="A52" s="162">
        <v>47</v>
      </c>
      <c r="B52" s="162" t="s">
        <v>144</v>
      </c>
      <c r="C52" s="160">
        <f>MOD(C51,100000)</f>
        <v>0</v>
      </c>
      <c r="D52" s="160">
        <f>ROUNDDOWN((MOD(C53,10000))/1000,0)</f>
        <v>0</v>
      </c>
      <c r="E52" s="160">
        <f>ROUNDDOWN((MOD(C53,1000))/100,0)</f>
        <v>0</v>
      </c>
      <c r="F52" s="160">
        <f>ROUNDDOWN((MOD(C53,100))/10,0)</f>
        <v>0</v>
      </c>
      <c r="G52" s="160">
        <f>MOD(C53,10)</f>
        <v>0</v>
      </c>
      <c r="H52" s="160">
        <f>ROUNDDOWN((MOD(C51,100000))/10000,0)</f>
        <v>0</v>
      </c>
      <c r="I52" s="160">
        <f>ROUNDDOWN((MOD(C51,10000))/1000,0)</f>
        <v>0</v>
      </c>
      <c r="J52" s="160">
        <f>ROUNDDOWN((MOD(C51,1000))/100,0)</f>
        <v>0</v>
      </c>
      <c r="K52" s="160">
        <f>ROUNDDOWN((MOD(C51,100))/10,0)</f>
        <v>0</v>
      </c>
      <c r="L52" s="160">
        <f>MOD(C51,10)</f>
        <v>0</v>
      </c>
      <c r="M52" s="160">
        <f>(D52*10)+E52</f>
        <v>0</v>
      </c>
      <c r="N52" s="160">
        <f>(F52*10)+G52</f>
        <v>0</v>
      </c>
      <c r="O52" s="160">
        <f>(H52*10)+I52</f>
        <v>0</v>
      </c>
      <c r="P52" s="160">
        <f>+J52</f>
        <v>0</v>
      </c>
      <c r="Q52" s="160">
        <f>K52*10+L52</f>
        <v>0</v>
      </c>
      <c r="R52" s="162"/>
      <c r="S52" s="162"/>
      <c r="T52" s="162"/>
      <c r="U52" s="162"/>
      <c r="V52" s="162"/>
      <c r="W52" s="162"/>
    </row>
    <row r="53" spans="1:23" ht="12.75" hidden="1" customHeight="1">
      <c r="A53" s="162">
        <v>48</v>
      </c>
      <c r="B53" s="162" t="s">
        <v>145</v>
      </c>
      <c r="C53" s="160">
        <f>(C51-C52)/100000</f>
        <v>0</v>
      </c>
      <c r="D53" s="160"/>
      <c r="E53" s="160"/>
      <c r="F53" s="160"/>
      <c r="G53" s="160"/>
      <c r="H53" s="160"/>
      <c r="I53" s="160"/>
      <c r="J53" s="160"/>
      <c r="K53" s="160"/>
      <c r="L53" s="160" t="s">
        <v>58</v>
      </c>
      <c r="M53" s="160" t="str">
        <f t="shared" ref="M53:Q53" si="11">VLOOKUP(M52,$A$5:$B$104,2)</f>
        <v xml:space="preserve"> </v>
      </c>
      <c r="N53" s="160" t="str">
        <f t="shared" si="11"/>
        <v xml:space="preserve"> </v>
      </c>
      <c r="O53" s="160" t="str">
        <f t="shared" si="11"/>
        <v xml:space="preserve"> </v>
      </c>
      <c r="P53" s="160" t="str">
        <f t="shared" si="11"/>
        <v xml:space="preserve"> </v>
      </c>
      <c r="Q53" s="160" t="str">
        <f t="shared" si="11"/>
        <v xml:space="preserve"> </v>
      </c>
      <c r="R53" s="162"/>
      <c r="S53" s="162"/>
      <c r="T53" s="162"/>
      <c r="U53" s="162"/>
      <c r="V53" s="162"/>
      <c r="W53" s="162"/>
    </row>
    <row r="54" spans="1:23" ht="12.75" hidden="1" customHeight="1">
      <c r="A54" s="162">
        <v>49</v>
      </c>
      <c r="B54" s="162" t="s">
        <v>146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 t="str">
        <f>IF(M52&gt;=1,$B$4,$B$5)</f>
        <v xml:space="preserve"> </v>
      </c>
      <c r="N54" s="160" t="str">
        <f>IF(N52&gt;=1,$B$3,$B$5)</f>
        <v xml:space="preserve"> </v>
      </c>
      <c r="O54" s="160" t="str">
        <f>IF(O52&gt;=1,$B$1,$B$5)</f>
        <v xml:space="preserve"> </v>
      </c>
      <c r="P54" s="160" t="str">
        <f>IF(P52&gt;=1,$B$2,$B$5)</f>
        <v xml:space="preserve"> </v>
      </c>
      <c r="Q54" s="160"/>
      <c r="R54" s="162"/>
      <c r="S54" s="162"/>
      <c r="T54" s="162"/>
      <c r="U54" s="162"/>
      <c r="V54" s="162"/>
      <c r="W54" s="162"/>
    </row>
    <row r="55" spans="1:23" ht="12.75" hidden="1" customHeight="1">
      <c r="A55" s="162">
        <v>50</v>
      </c>
      <c r="B55" s="162" t="s">
        <v>147</v>
      </c>
      <c r="C55" s="80" t="str">
        <f>TRIM(N51&amp;M55&amp;N55&amp;O55&amp;P55&amp;Q55&amp;P51)</f>
        <v>Rs Only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3" t="str">
        <f>M53&amp;L53&amp;M54</f>
        <v xml:space="preserve">   </v>
      </c>
      <c r="N55" s="163" t="str">
        <f>N53&amp;L53&amp;N54</f>
        <v xml:space="preserve">   </v>
      </c>
      <c r="O55" s="163" t="str">
        <f>O53&amp;L53&amp;O54</f>
        <v xml:space="preserve">   </v>
      </c>
      <c r="P55" s="163" t="str">
        <f>P53&amp;L53&amp;P54</f>
        <v xml:space="preserve">   </v>
      </c>
      <c r="Q55" s="163" t="str">
        <f>Q53&amp;L53&amp;Q54</f>
        <v xml:space="preserve">  </v>
      </c>
      <c r="R55" s="162"/>
      <c r="S55" s="162"/>
      <c r="T55" s="162"/>
      <c r="U55" s="162"/>
      <c r="V55" s="162"/>
      <c r="W55" s="162"/>
    </row>
    <row r="56" spans="1:23" ht="12.75" customHeight="1">
      <c r="A56" s="162">
        <v>51</v>
      </c>
      <c r="B56" s="162" t="s">
        <v>148</v>
      </c>
      <c r="C56" s="160">
        <f>+R56</f>
        <v>0</v>
      </c>
      <c r="D56" s="160"/>
      <c r="E56" s="160"/>
      <c r="F56" s="160"/>
      <c r="G56" s="160"/>
      <c r="H56" s="160" t="s">
        <v>88</v>
      </c>
      <c r="I56" s="160"/>
      <c r="J56" s="160"/>
      <c r="K56" s="160"/>
      <c r="L56" s="160"/>
      <c r="M56" s="160"/>
      <c r="N56" s="160" t="s">
        <v>89</v>
      </c>
      <c r="O56" s="160"/>
      <c r="P56" s="160" t="s">
        <v>90</v>
      </c>
      <c r="Q56" s="160"/>
      <c r="R56" s="162"/>
      <c r="S56" s="162"/>
      <c r="T56" s="162"/>
      <c r="U56" s="162"/>
      <c r="V56" s="162"/>
      <c r="W56" s="162"/>
    </row>
    <row r="57" spans="1:23" ht="12.75" hidden="1" customHeight="1">
      <c r="A57" s="162">
        <v>52</v>
      </c>
      <c r="B57" s="162" t="s">
        <v>149</v>
      </c>
      <c r="C57" s="160">
        <f>MOD(C56,100000)</f>
        <v>0</v>
      </c>
      <c r="D57" s="160">
        <f>ROUNDDOWN((MOD(C58,10000))/1000,0)</f>
        <v>0</v>
      </c>
      <c r="E57" s="160">
        <f>ROUNDDOWN((MOD(C58,1000))/100,0)</f>
        <v>0</v>
      </c>
      <c r="F57" s="160">
        <f>ROUNDDOWN((MOD(C58,100))/10,0)</f>
        <v>0</v>
      </c>
      <c r="G57" s="160">
        <f>MOD(C58,10)</f>
        <v>0</v>
      </c>
      <c r="H57" s="160">
        <f>ROUNDDOWN((MOD(C56,100000))/10000,0)</f>
        <v>0</v>
      </c>
      <c r="I57" s="160">
        <f>ROUNDDOWN((MOD(C56,10000))/1000,0)</f>
        <v>0</v>
      </c>
      <c r="J57" s="160">
        <f>ROUNDDOWN((MOD(C56,1000))/100,0)</f>
        <v>0</v>
      </c>
      <c r="K57" s="160">
        <f>ROUNDDOWN((MOD(C56,100))/10,0)</f>
        <v>0</v>
      </c>
      <c r="L57" s="160">
        <f>MOD(C56,10)</f>
        <v>0</v>
      </c>
      <c r="M57" s="160">
        <f>(D57*10)+E57</f>
        <v>0</v>
      </c>
      <c r="N57" s="160">
        <f>(F57*10)+G57</f>
        <v>0</v>
      </c>
      <c r="O57" s="160">
        <f>(H57*10)+I57</f>
        <v>0</v>
      </c>
      <c r="P57" s="160">
        <f>+J57</f>
        <v>0</v>
      </c>
      <c r="Q57" s="160">
        <f>K57*10+L57</f>
        <v>0</v>
      </c>
      <c r="R57" s="162"/>
      <c r="S57" s="162"/>
      <c r="T57" s="162"/>
      <c r="U57" s="162"/>
      <c r="V57" s="162"/>
      <c r="W57" s="162"/>
    </row>
    <row r="58" spans="1:23" ht="12.75" hidden="1" customHeight="1">
      <c r="A58" s="162">
        <v>53</v>
      </c>
      <c r="B58" s="162" t="s">
        <v>150</v>
      </c>
      <c r="C58" s="160">
        <f>(C56-C57)/100000</f>
        <v>0</v>
      </c>
      <c r="D58" s="160"/>
      <c r="E58" s="160"/>
      <c r="F58" s="160"/>
      <c r="G58" s="160"/>
      <c r="H58" s="160"/>
      <c r="I58" s="160"/>
      <c r="J58" s="160"/>
      <c r="K58" s="160"/>
      <c r="L58" s="160" t="s">
        <v>58</v>
      </c>
      <c r="M58" s="160" t="str">
        <f t="shared" ref="M58:Q58" si="12">VLOOKUP(M57,$A$5:$B$104,2)</f>
        <v xml:space="preserve"> </v>
      </c>
      <c r="N58" s="160" t="str">
        <f t="shared" si="12"/>
        <v xml:space="preserve"> </v>
      </c>
      <c r="O58" s="160" t="str">
        <f t="shared" si="12"/>
        <v xml:space="preserve"> </v>
      </c>
      <c r="P58" s="160" t="str">
        <f t="shared" si="12"/>
        <v xml:space="preserve"> </v>
      </c>
      <c r="Q58" s="160" t="str">
        <f t="shared" si="12"/>
        <v xml:space="preserve"> </v>
      </c>
      <c r="R58" s="162"/>
      <c r="S58" s="162"/>
      <c r="T58" s="162"/>
      <c r="U58" s="162"/>
      <c r="V58" s="162"/>
      <c r="W58" s="162"/>
    </row>
    <row r="59" spans="1:23" ht="12.75" hidden="1" customHeight="1">
      <c r="A59" s="162">
        <v>54</v>
      </c>
      <c r="B59" s="162" t="s">
        <v>151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 t="str">
        <f>IF(M57&gt;=1,$B$4,$B$5)</f>
        <v xml:space="preserve"> </v>
      </c>
      <c r="N59" s="160" t="str">
        <f>IF(N57&gt;=1,$B$3,$B$5)</f>
        <v xml:space="preserve"> </v>
      </c>
      <c r="O59" s="160" t="str">
        <f>IF(O57&gt;=1,$B$1,$B$5)</f>
        <v xml:space="preserve"> </v>
      </c>
      <c r="P59" s="160" t="str">
        <f>IF(P57&gt;=1,$B$2,$B$5)</f>
        <v xml:space="preserve"> </v>
      </c>
      <c r="Q59" s="160"/>
      <c r="R59" s="162"/>
      <c r="S59" s="162"/>
      <c r="T59" s="162"/>
      <c r="U59" s="162"/>
      <c r="V59" s="162"/>
      <c r="W59" s="162"/>
    </row>
    <row r="60" spans="1:23" ht="12.75" hidden="1" customHeight="1">
      <c r="A60" s="162">
        <v>55</v>
      </c>
      <c r="B60" s="162" t="s">
        <v>152</v>
      </c>
      <c r="C60" s="80" t="str">
        <f>TRIM(N56&amp;M60&amp;N60&amp;O60&amp;P60&amp;Q60&amp;P56)</f>
        <v>Rs Only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3" t="str">
        <f>M58&amp;L58&amp;M59</f>
        <v xml:space="preserve">   </v>
      </c>
      <c r="N60" s="163" t="str">
        <f>N58&amp;L58&amp;N59</f>
        <v xml:space="preserve">   </v>
      </c>
      <c r="O60" s="163" t="str">
        <f>O58&amp;L58&amp;O59</f>
        <v xml:space="preserve">   </v>
      </c>
      <c r="P60" s="163" t="str">
        <f>P58&amp;L58&amp;P59</f>
        <v xml:space="preserve">   </v>
      </c>
      <c r="Q60" s="163" t="str">
        <f>Q58&amp;L58&amp;Q59</f>
        <v xml:space="preserve">  </v>
      </c>
      <c r="R60" s="162"/>
      <c r="S60" s="162"/>
      <c r="T60" s="162"/>
      <c r="U60" s="162"/>
      <c r="V60" s="162"/>
      <c r="W60" s="162"/>
    </row>
    <row r="61" spans="1:23" ht="12.75" customHeight="1">
      <c r="A61" s="162">
        <v>56</v>
      </c>
      <c r="B61" s="162" t="s">
        <v>153</v>
      </c>
      <c r="C61" s="160">
        <f>+R61</f>
        <v>0</v>
      </c>
      <c r="D61" s="160"/>
      <c r="E61" s="160"/>
      <c r="F61" s="160"/>
      <c r="G61" s="160"/>
      <c r="H61" s="160" t="s">
        <v>88</v>
      </c>
      <c r="I61" s="160"/>
      <c r="J61" s="160"/>
      <c r="K61" s="160"/>
      <c r="L61" s="160"/>
      <c r="M61" s="160"/>
      <c r="N61" s="160" t="s">
        <v>89</v>
      </c>
      <c r="O61" s="160"/>
      <c r="P61" s="160" t="s">
        <v>90</v>
      </c>
      <c r="Q61" s="160"/>
      <c r="R61" s="162"/>
      <c r="S61" s="162"/>
      <c r="T61" s="162"/>
      <c r="U61" s="162"/>
      <c r="V61" s="162"/>
      <c r="W61" s="162"/>
    </row>
    <row r="62" spans="1:23" ht="12.75" hidden="1" customHeight="1">
      <c r="A62" s="162">
        <v>57</v>
      </c>
      <c r="B62" s="162" t="s">
        <v>154</v>
      </c>
      <c r="C62" s="160">
        <f>MOD(C61,100000)</f>
        <v>0</v>
      </c>
      <c r="D62" s="160">
        <f>ROUNDDOWN((MOD(C63,10000))/1000,0)</f>
        <v>0</v>
      </c>
      <c r="E62" s="160">
        <f>ROUNDDOWN((MOD(C63,1000))/100,0)</f>
        <v>0</v>
      </c>
      <c r="F62" s="160">
        <f>ROUNDDOWN((MOD(C63,100))/10,0)</f>
        <v>0</v>
      </c>
      <c r="G62" s="160">
        <f>MOD(C63,10)</f>
        <v>0</v>
      </c>
      <c r="H62" s="160">
        <f>ROUNDDOWN((MOD(C61,100000))/10000,0)</f>
        <v>0</v>
      </c>
      <c r="I62" s="160">
        <f>ROUNDDOWN((MOD(C61,10000))/1000,0)</f>
        <v>0</v>
      </c>
      <c r="J62" s="160">
        <f>ROUNDDOWN((MOD(C61,1000))/100,0)</f>
        <v>0</v>
      </c>
      <c r="K62" s="160">
        <f>ROUNDDOWN((MOD(C61,100))/10,0)</f>
        <v>0</v>
      </c>
      <c r="L62" s="160">
        <f>MOD(C61,10)</f>
        <v>0</v>
      </c>
      <c r="M62" s="160">
        <f>(D62*10)+E62</f>
        <v>0</v>
      </c>
      <c r="N62" s="160">
        <f>(F62*10)+G62</f>
        <v>0</v>
      </c>
      <c r="O62" s="160">
        <f>(H62*10)+I62</f>
        <v>0</v>
      </c>
      <c r="P62" s="160">
        <f>+J62</f>
        <v>0</v>
      </c>
      <c r="Q62" s="160">
        <f>K62*10+L62</f>
        <v>0</v>
      </c>
      <c r="R62" s="162"/>
      <c r="S62" s="162"/>
      <c r="T62" s="162"/>
      <c r="U62" s="162"/>
      <c r="V62" s="162"/>
      <c r="W62" s="162"/>
    </row>
    <row r="63" spans="1:23" ht="12.75" hidden="1" customHeight="1">
      <c r="A63" s="162">
        <v>58</v>
      </c>
      <c r="B63" s="162" t="s">
        <v>155</v>
      </c>
      <c r="C63" s="160">
        <f>(C61-C62)/100000</f>
        <v>0</v>
      </c>
      <c r="D63" s="160"/>
      <c r="E63" s="160"/>
      <c r="F63" s="160"/>
      <c r="G63" s="160"/>
      <c r="H63" s="160"/>
      <c r="I63" s="160"/>
      <c r="J63" s="160"/>
      <c r="K63" s="160"/>
      <c r="L63" s="160" t="s">
        <v>58</v>
      </c>
      <c r="M63" s="160" t="str">
        <f t="shared" ref="M63:Q63" si="13">VLOOKUP(M62,$A$5:$B$104,2)</f>
        <v xml:space="preserve"> </v>
      </c>
      <c r="N63" s="160" t="str">
        <f t="shared" si="13"/>
        <v xml:space="preserve"> </v>
      </c>
      <c r="O63" s="160" t="str">
        <f t="shared" si="13"/>
        <v xml:space="preserve"> </v>
      </c>
      <c r="P63" s="160" t="str">
        <f t="shared" si="13"/>
        <v xml:space="preserve"> </v>
      </c>
      <c r="Q63" s="160" t="str">
        <f t="shared" si="13"/>
        <v xml:space="preserve"> </v>
      </c>
      <c r="R63" s="162"/>
      <c r="S63" s="162"/>
      <c r="T63" s="162"/>
      <c r="U63" s="162"/>
      <c r="V63" s="162"/>
      <c r="W63" s="162"/>
    </row>
    <row r="64" spans="1:23" ht="12.75" hidden="1" customHeight="1">
      <c r="A64" s="162">
        <v>59</v>
      </c>
      <c r="B64" s="162" t="s">
        <v>156</v>
      </c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 t="str">
        <f>IF(M62&gt;=1,$B$4,$B$5)</f>
        <v xml:space="preserve"> </v>
      </c>
      <c r="N64" s="160" t="str">
        <f>IF(N62&gt;=1,$B$3,$B$5)</f>
        <v xml:space="preserve"> </v>
      </c>
      <c r="O64" s="160" t="str">
        <f>IF(O62&gt;=1,$B$1,$B$5)</f>
        <v xml:space="preserve"> </v>
      </c>
      <c r="P64" s="160" t="str">
        <f>IF(P62&gt;=1,$B$2,$B$5)</f>
        <v xml:space="preserve"> </v>
      </c>
      <c r="Q64" s="160"/>
      <c r="R64" s="162"/>
      <c r="S64" s="162"/>
      <c r="T64" s="162"/>
      <c r="U64" s="162"/>
      <c r="V64" s="162"/>
      <c r="W64" s="162"/>
    </row>
    <row r="65" spans="1:23" ht="12.75" hidden="1" customHeight="1">
      <c r="A65" s="162">
        <v>60</v>
      </c>
      <c r="B65" s="162" t="s">
        <v>157</v>
      </c>
      <c r="C65" s="80" t="str">
        <f>TRIM(N61&amp;M65&amp;N65&amp;O65&amp;P65&amp;Q65&amp;P61)</f>
        <v>Rs Only</v>
      </c>
      <c r="D65" s="160"/>
      <c r="E65" s="160"/>
      <c r="F65" s="160"/>
      <c r="G65" s="160"/>
      <c r="H65" s="160"/>
      <c r="I65" s="160"/>
      <c r="J65" s="160"/>
      <c r="K65" s="160"/>
      <c r="L65" s="160"/>
      <c r="M65" s="163" t="str">
        <f>M63&amp;L63&amp;M64</f>
        <v xml:space="preserve">   </v>
      </c>
      <c r="N65" s="163" t="str">
        <f>N63&amp;L63&amp;N64</f>
        <v xml:space="preserve">   </v>
      </c>
      <c r="O65" s="163" t="str">
        <f>O63&amp;L63&amp;O64</f>
        <v xml:space="preserve">   </v>
      </c>
      <c r="P65" s="163" t="str">
        <f>P63&amp;L63&amp;P64</f>
        <v xml:space="preserve">   </v>
      </c>
      <c r="Q65" s="163" t="str">
        <f>Q63&amp;L63&amp;Q64</f>
        <v xml:space="preserve">  </v>
      </c>
      <c r="R65" s="162"/>
      <c r="S65" s="162"/>
      <c r="T65" s="162"/>
      <c r="U65" s="162"/>
      <c r="V65" s="162"/>
      <c r="W65" s="162"/>
    </row>
    <row r="66" spans="1:23" ht="12.75" customHeight="1">
      <c r="A66" s="162">
        <v>61</v>
      </c>
      <c r="B66" s="162" t="s">
        <v>158</v>
      </c>
      <c r="C66" s="160">
        <f>+R66</f>
        <v>0</v>
      </c>
      <c r="D66" s="160"/>
      <c r="E66" s="160"/>
      <c r="F66" s="160"/>
      <c r="G66" s="160"/>
      <c r="H66" s="160" t="s">
        <v>88</v>
      </c>
      <c r="I66" s="160"/>
      <c r="J66" s="160"/>
      <c r="K66" s="160"/>
      <c r="L66" s="160"/>
      <c r="M66" s="160"/>
      <c r="N66" s="160" t="s">
        <v>89</v>
      </c>
      <c r="O66" s="160"/>
      <c r="P66" s="160" t="s">
        <v>90</v>
      </c>
      <c r="Q66" s="160"/>
      <c r="R66" s="162"/>
      <c r="S66" s="162"/>
      <c r="T66" s="162"/>
      <c r="U66" s="162"/>
      <c r="V66" s="162"/>
      <c r="W66" s="162"/>
    </row>
    <row r="67" spans="1:23" ht="12.75" hidden="1" customHeight="1">
      <c r="A67" s="162">
        <v>62</v>
      </c>
      <c r="B67" s="162" t="s">
        <v>159</v>
      </c>
      <c r="C67" s="160">
        <f>MOD(C66,100000)</f>
        <v>0</v>
      </c>
      <c r="D67" s="160">
        <f>ROUNDDOWN((MOD(C68,10000))/1000,0)</f>
        <v>0</v>
      </c>
      <c r="E67" s="160">
        <f>ROUNDDOWN((MOD(C68,1000))/100,0)</f>
        <v>0</v>
      </c>
      <c r="F67" s="160">
        <f>ROUNDDOWN((MOD(C68,100))/10,0)</f>
        <v>0</v>
      </c>
      <c r="G67" s="160">
        <f>MOD(C68,10)</f>
        <v>0</v>
      </c>
      <c r="H67" s="160">
        <f>ROUNDDOWN((MOD(C66,100000))/10000,0)</f>
        <v>0</v>
      </c>
      <c r="I67" s="160">
        <f>ROUNDDOWN((MOD(C66,10000))/1000,0)</f>
        <v>0</v>
      </c>
      <c r="J67" s="160">
        <f>ROUNDDOWN((MOD(C66,1000))/100,0)</f>
        <v>0</v>
      </c>
      <c r="K67" s="160">
        <f>ROUNDDOWN((MOD(C66,100))/10,0)</f>
        <v>0</v>
      </c>
      <c r="L67" s="160">
        <f>MOD(C66,10)</f>
        <v>0</v>
      </c>
      <c r="M67" s="160">
        <f>(D67*10)+E67</f>
        <v>0</v>
      </c>
      <c r="N67" s="160">
        <f>(F67*10)+G67</f>
        <v>0</v>
      </c>
      <c r="O67" s="160">
        <f>(H67*10)+I67</f>
        <v>0</v>
      </c>
      <c r="P67" s="160">
        <f>+J67</f>
        <v>0</v>
      </c>
      <c r="Q67" s="160">
        <f>K67*10+L67</f>
        <v>0</v>
      </c>
      <c r="R67" s="162"/>
      <c r="S67" s="162"/>
      <c r="T67" s="162"/>
      <c r="U67" s="162"/>
      <c r="V67" s="162"/>
      <c r="W67" s="162"/>
    </row>
    <row r="68" spans="1:23" ht="12.75" hidden="1" customHeight="1">
      <c r="A68" s="162">
        <v>63</v>
      </c>
      <c r="B68" s="162" t="s">
        <v>160</v>
      </c>
      <c r="C68" s="160">
        <f>(C66-C67)/100000</f>
        <v>0</v>
      </c>
      <c r="D68" s="160"/>
      <c r="E68" s="160"/>
      <c r="F68" s="160"/>
      <c r="G68" s="160"/>
      <c r="H68" s="160"/>
      <c r="I68" s="160"/>
      <c r="J68" s="160"/>
      <c r="K68" s="160"/>
      <c r="L68" s="160" t="s">
        <v>58</v>
      </c>
      <c r="M68" s="160" t="str">
        <f t="shared" ref="M68:Q68" si="14">VLOOKUP(M67,$A$5:$B$104,2)</f>
        <v xml:space="preserve"> </v>
      </c>
      <c r="N68" s="160" t="str">
        <f t="shared" si="14"/>
        <v xml:space="preserve"> </v>
      </c>
      <c r="O68" s="160" t="str">
        <f t="shared" si="14"/>
        <v xml:space="preserve"> </v>
      </c>
      <c r="P68" s="160" t="str">
        <f t="shared" si="14"/>
        <v xml:space="preserve"> </v>
      </c>
      <c r="Q68" s="160" t="str">
        <f t="shared" si="14"/>
        <v xml:space="preserve"> </v>
      </c>
      <c r="R68" s="162"/>
      <c r="S68" s="162"/>
      <c r="T68" s="162"/>
      <c r="U68" s="162"/>
      <c r="V68" s="162"/>
      <c r="W68" s="162"/>
    </row>
    <row r="69" spans="1:23" ht="12.75" hidden="1" customHeight="1">
      <c r="A69" s="162">
        <v>64</v>
      </c>
      <c r="B69" s="162" t="s">
        <v>161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 t="str">
        <f>IF(M67&gt;=1,$B$4,$B$5)</f>
        <v xml:space="preserve"> </v>
      </c>
      <c r="N69" s="160" t="str">
        <f>IF(N67&gt;=1,$B$3,$B$5)</f>
        <v xml:space="preserve"> </v>
      </c>
      <c r="O69" s="160" t="str">
        <f>IF(O67&gt;=1,$B$1,$B$5)</f>
        <v xml:space="preserve"> </v>
      </c>
      <c r="P69" s="160" t="str">
        <f>IF(P67&gt;=1,$B$2,$B$5)</f>
        <v xml:space="preserve"> </v>
      </c>
      <c r="Q69" s="160"/>
      <c r="R69" s="162"/>
      <c r="S69" s="162"/>
      <c r="T69" s="162"/>
      <c r="U69" s="162"/>
      <c r="V69" s="162"/>
      <c r="W69" s="162"/>
    </row>
    <row r="70" spans="1:23" ht="12.75" hidden="1" customHeight="1">
      <c r="A70" s="162">
        <v>65</v>
      </c>
      <c r="B70" s="162" t="s">
        <v>162</v>
      </c>
      <c r="C70" s="80" t="str">
        <f>TRIM(N66&amp;M70&amp;N70&amp;O70&amp;P70&amp;Q70&amp;P66)</f>
        <v>Rs Only</v>
      </c>
      <c r="D70" s="160"/>
      <c r="E70" s="160"/>
      <c r="F70" s="160"/>
      <c r="G70" s="160"/>
      <c r="H70" s="160"/>
      <c r="I70" s="160"/>
      <c r="J70" s="160"/>
      <c r="K70" s="160"/>
      <c r="L70" s="160"/>
      <c r="M70" s="163" t="str">
        <f>M68&amp;L68&amp;M69</f>
        <v xml:space="preserve">   </v>
      </c>
      <c r="N70" s="163" t="str">
        <f>N68&amp;L68&amp;N69</f>
        <v xml:space="preserve">   </v>
      </c>
      <c r="O70" s="163" t="str">
        <f>O68&amp;L68&amp;O69</f>
        <v xml:space="preserve">   </v>
      </c>
      <c r="P70" s="163" t="str">
        <f>P68&amp;L68&amp;P69</f>
        <v xml:space="preserve">   </v>
      </c>
      <c r="Q70" s="163" t="str">
        <f>Q68&amp;L68&amp;Q69</f>
        <v xml:space="preserve">  </v>
      </c>
      <c r="R70" s="162"/>
      <c r="S70" s="162"/>
      <c r="T70" s="162"/>
      <c r="U70" s="162"/>
      <c r="V70" s="162"/>
      <c r="W70" s="162"/>
    </row>
    <row r="71" spans="1:23" ht="12.75" customHeight="1">
      <c r="A71" s="162">
        <v>66</v>
      </c>
      <c r="B71" s="162" t="s">
        <v>163</v>
      </c>
      <c r="C71" s="160">
        <f>+R71</f>
        <v>0</v>
      </c>
      <c r="D71" s="160"/>
      <c r="E71" s="160"/>
      <c r="F71" s="160"/>
      <c r="G71" s="160"/>
      <c r="H71" s="160" t="s">
        <v>88</v>
      </c>
      <c r="I71" s="160"/>
      <c r="J71" s="160"/>
      <c r="K71" s="160"/>
      <c r="L71" s="160"/>
      <c r="M71" s="160"/>
      <c r="N71" s="160" t="s">
        <v>89</v>
      </c>
      <c r="O71" s="160"/>
      <c r="P71" s="160" t="s">
        <v>90</v>
      </c>
      <c r="Q71" s="160"/>
      <c r="R71" s="162"/>
      <c r="S71" s="162"/>
      <c r="T71" s="162"/>
      <c r="U71" s="162"/>
      <c r="V71" s="162"/>
      <c r="W71" s="162"/>
    </row>
    <row r="72" spans="1:23" ht="12.75" hidden="1" customHeight="1">
      <c r="A72" s="162">
        <v>67</v>
      </c>
      <c r="B72" s="162" t="s">
        <v>164</v>
      </c>
      <c r="C72" s="160">
        <f>MOD(C71,100000)</f>
        <v>0</v>
      </c>
      <c r="D72" s="160">
        <f>ROUNDDOWN((MOD(C73,10000))/1000,0)</f>
        <v>0</v>
      </c>
      <c r="E72" s="160">
        <f>ROUNDDOWN((MOD(C73,1000))/100,0)</f>
        <v>0</v>
      </c>
      <c r="F72" s="160">
        <f>ROUNDDOWN((MOD(C73,100))/10,0)</f>
        <v>0</v>
      </c>
      <c r="G72" s="160">
        <f>MOD(C73,10)</f>
        <v>0</v>
      </c>
      <c r="H72" s="160">
        <f>ROUNDDOWN((MOD(C71,100000))/10000,0)</f>
        <v>0</v>
      </c>
      <c r="I72" s="160">
        <f>ROUNDDOWN((MOD(C71,10000))/1000,0)</f>
        <v>0</v>
      </c>
      <c r="J72" s="160">
        <f>ROUNDDOWN((MOD(C71,1000))/100,0)</f>
        <v>0</v>
      </c>
      <c r="K72" s="160">
        <f>ROUNDDOWN((MOD(C71,100))/10,0)</f>
        <v>0</v>
      </c>
      <c r="L72" s="160">
        <f>MOD(C71,10)</f>
        <v>0</v>
      </c>
      <c r="M72" s="160">
        <f>(D72*10)+E72</f>
        <v>0</v>
      </c>
      <c r="N72" s="160">
        <f>(F72*10)+G72</f>
        <v>0</v>
      </c>
      <c r="O72" s="160">
        <f>(H72*10)+I72</f>
        <v>0</v>
      </c>
      <c r="P72" s="160">
        <f>+J72</f>
        <v>0</v>
      </c>
      <c r="Q72" s="160">
        <f>K72*10+L72</f>
        <v>0</v>
      </c>
      <c r="R72" s="162"/>
      <c r="S72" s="162"/>
      <c r="T72" s="162"/>
      <c r="U72" s="162"/>
      <c r="V72" s="162"/>
      <c r="W72" s="162"/>
    </row>
    <row r="73" spans="1:23" ht="12.75" hidden="1" customHeight="1">
      <c r="A73" s="162">
        <v>68</v>
      </c>
      <c r="B73" s="162" t="s">
        <v>165</v>
      </c>
      <c r="C73" s="160">
        <f>(C71-C72)/100000</f>
        <v>0</v>
      </c>
      <c r="D73" s="160"/>
      <c r="E73" s="160"/>
      <c r="F73" s="160"/>
      <c r="G73" s="160"/>
      <c r="H73" s="160"/>
      <c r="I73" s="160"/>
      <c r="J73" s="160"/>
      <c r="K73" s="160"/>
      <c r="L73" s="160" t="s">
        <v>58</v>
      </c>
      <c r="M73" s="160" t="str">
        <f t="shared" ref="M73:Q73" si="15">VLOOKUP(M72,$A$5:$B$104,2)</f>
        <v xml:space="preserve"> </v>
      </c>
      <c r="N73" s="160" t="str">
        <f t="shared" si="15"/>
        <v xml:space="preserve"> </v>
      </c>
      <c r="O73" s="160" t="str">
        <f t="shared" si="15"/>
        <v xml:space="preserve"> </v>
      </c>
      <c r="P73" s="160" t="str">
        <f t="shared" si="15"/>
        <v xml:space="preserve"> </v>
      </c>
      <c r="Q73" s="160" t="str">
        <f t="shared" si="15"/>
        <v xml:space="preserve"> </v>
      </c>
      <c r="R73" s="162"/>
      <c r="S73" s="162"/>
      <c r="T73" s="162"/>
      <c r="U73" s="162"/>
      <c r="V73" s="162"/>
      <c r="W73" s="162"/>
    </row>
    <row r="74" spans="1:23" ht="12.75" hidden="1" customHeight="1">
      <c r="A74" s="162">
        <v>69</v>
      </c>
      <c r="B74" s="162" t="s">
        <v>166</v>
      </c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 t="str">
        <f>IF(M72&gt;=1,$B$4,$B$5)</f>
        <v xml:space="preserve"> </v>
      </c>
      <c r="N74" s="160" t="str">
        <f>IF(N72&gt;=1,$B$3,$B$5)</f>
        <v xml:space="preserve"> </v>
      </c>
      <c r="O74" s="160" t="str">
        <f>IF(O72&gt;=1,$B$1,$B$5)</f>
        <v xml:space="preserve"> </v>
      </c>
      <c r="P74" s="160" t="str">
        <f>IF(P72&gt;=1,$B$2,$B$5)</f>
        <v xml:space="preserve"> </v>
      </c>
      <c r="Q74" s="160"/>
      <c r="R74" s="162"/>
      <c r="S74" s="162"/>
      <c r="T74" s="162"/>
      <c r="U74" s="162"/>
      <c r="V74" s="162"/>
      <c r="W74" s="162"/>
    </row>
    <row r="75" spans="1:23" ht="12.75" hidden="1" customHeight="1">
      <c r="A75" s="162">
        <v>70</v>
      </c>
      <c r="B75" s="162" t="s">
        <v>167</v>
      </c>
      <c r="C75" s="80" t="str">
        <f>TRIM(N71&amp;M75&amp;N75&amp;O75&amp;P75&amp;Q75&amp;P71)</f>
        <v>Rs Only</v>
      </c>
      <c r="D75" s="160"/>
      <c r="E75" s="160"/>
      <c r="F75" s="160"/>
      <c r="G75" s="160"/>
      <c r="H75" s="160"/>
      <c r="I75" s="160"/>
      <c r="J75" s="160"/>
      <c r="K75" s="160"/>
      <c r="L75" s="160"/>
      <c r="M75" s="163" t="str">
        <f>M73&amp;L73&amp;M74</f>
        <v xml:space="preserve">   </v>
      </c>
      <c r="N75" s="163" t="str">
        <f>N73&amp;L73&amp;N74</f>
        <v xml:space="preserve">   </v>
      </c>
      <c r="O75" s="163" t="str">
        <f>O73&amp;L73&amp;O74</f>
        <v xml:space="preserve">   </v>
      </c>
      <c r="P75" s="163" t="str">
        <f>P73&amp;L73&amp;P74</f>
        <v xml:space="preserve">   </v>
      </c>
      <c r="Q75" s="163" t="str">
        <f>Q73&amp;L73&amp;Q74</f>
        <v xml:space="preserve">  </v>
      </c>
      <c r="R75" s="162"/>
      <c r="S75" s="162"/>
      <c r="T75" s="162"/>
      <c r="U75" s="162"/>
      <c r="V75" s="162"/>
      <c r="W75" s="162"/>
    </row>
    <row r="76" spans="1:23" ht="12.75" customHeight="1">
      <c r="A76" s="162">
        <v>71</v>
      </c>
      <c r="B76" s="162" t="s">
        <v>168</v>
      </c>
      <c r="C76" s="160">
        <f>+R76</f>
        <v>0</v>
      </c>
      <c r="D76" s="160"/>
      <c r="E76" s="160"/>
      <c r="F76" s="160"/>
      <c r="G76" s="160"/>
      <c r="H76" s="160" t="s">
        <v>88</v>
      </c>
      <c r="I76" s="160"/>
      <c r="J76" s="160"/>
      <c r="K76" s="160"/>
      <c r="L76" s="160"/>
      <c r="M76" s="160"/>
      <c r="N76" s="160" t="s">
        <v>89</v>
      </c>
      <c r="O76" s="160"/>
      <c r="P76" s="160" t="s">
        <v>90</v>
      </c>
      <c r="Q76" s="160"/>
      <c r="R76" s="162"/>
      <c r="S76" s="162"/>
      <c r="T76" s="162"/>
      <c r="U76" s="162"/>
      <c r="V76" s="162"/>
      <c r="W76" s="162"/>
    </row>
    <row r="77" spans="1:23" ht="12.75" hidden="1" customHeight="1">
      <c r="A77" s="162">
        <v>72</v>
      </c>
      <c r="B77" s="162" t="s">
        <v>169</v>
      </c>
      <c r="C77" s="160">
        <f>MOD(C76,100000)</f>
        <v>0</v>
      </c>
      <c r="D77" s="160">
        <f>ROUNDDOWN((MOD(C78,10000))/1000,0)</f>
        <v>0</v>
      </c>
      <c r="E77" s="160">
        <f>ROUNDDOWN((MOD(C78,1000))/100,0)</f>
        <v>0</v>
      </c>
      <c r="F77" s="160">
        <f>ROUNDDOWN((MOD(C78,100))/10,0)</f>
        <v>0</v>
      </c>
      <c r="G77" s="160">
        <f>MOD(C78,10)</f>
        <v>0</v>
      </c>
      <c r="H77" s="160">
        <f>ROUNDDOWN((MOD(C76,100000))/10000,0)</f>
        <v>0</v>
      </c>
      <c r="I77" s="160">
        <f>ROUNDDOWN((MOD(C76,10000))/1000,0)</f>
        <v>0</v>
      </c>
      <c r="J77" s="160">
        <f>ROUNDDOWN((MOD(C76,1000))/100,0)</f>
        <v>0</v>
      </c>
      <c r="K77" s="160">
        <f>ROUNDDOWN((MOD(C76,100))/10,0)</f>
        <v>0</v>
      </c>
      <c r="L77" s="160">
        <f>MOD(C76,10)</f>
        <v>0</v>
      </c>
      <c r="M77" s="160">
        <f>(D77*10)+E77</f>
        <v>0</v>
      </c>
      <c r="N77" s="160">
        <f>(F77*10)+G77</f>
        <v>0</v>
      </c>
      <c r="O77" s="160">
        <f>(H77*10)+I77</f>
        <v>0</v>
      </c>
      <c r="P77" s="160">
        <f>+J77</f>
        <v>0</v>
      </c>
      <c r="Q77" s="160">
        <f>K77*10+L77</f>
        <v>0</v>
      </c>
      <c r="R77" s="162"/>
      <c r="S77" s="162"/>
      <c r="T77" s="162"/>
      <c r="U77" s="162"/>
      <c r="V77" s="162"/>
      <c r="W77" s="162"/>
    </row>
    <row r="78" spans="1:23" ht="12.75" hidden="1" customHeight="1">
      <c r="A78" s="162">
        <v>73</v>
      </c>
      <c r="B78" s="162" t="s">
        <v>170</v>
      </c>
      <c r="C78" s="160">
        <f>(C76-C77)/100000</f>
        <v>0</v>
      </c>
      <c r="D78" s="160"/>
      <c r="E78" s="160"/>
      <c r="F78" s="160"/>
      <c r="G78" s="160"/>
      <c r="H78" s="160"/>
      <c r="I78" s="160"/>
      <c r="J78" s="160"/>
      <c r="K78" s="160"/>
      <c r="L78" s="160" t="s">
        <v>58</v>
      </c>
      <c r="M78" s="160" t="str">
        <f t="shared" ref="M78:Q78" si="16">VLOOKUP(M77,$A$5:$B$104,2)</f>
        <v xml:space="preserve"> </v>
      </c>
      <c r="N78" s="160" t="str">
        <f t="shared" si="16"/>
        <v xml:space="preserve"> </v>
      </c>
      <c r="O78" s="160" t="str">
        <f t="shared" si="16"/>
        <v xml:space="preserve"> </v>
      </c>
      <c r="P78" s="160" t="str">
        <f t="shared" si="16"/>
        <v xml:space="preserve"> </v>
      </c>
      <c r="Q78" s="160" t="str">
        <f t="shared" si="16"/>
        <v xml:space="preserve"> </v>
      </c>
      <c r="R78" s="162"/>
      <c r="S78" s="162"/>
      <c r="T78" s="162"/>
      <c r="U78" s="162"/>
      <c r="V78" s="162"/>
      <c r="W78" s="162"/>
    </row>
    <row r="79" spans="1:23" ht="12.75" hidden="1" customHeight="1">
      <c r="A79" s="162">
        <v>74</v>
      </c>
      <c r="B79" s="162" t="s">
        <v>171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 t="str">
        <f>IF(M77&gt;=1,$B$4,$B$5)</f>
        <v xml:space="preserve"> </v>
      </c>
      <c r="N79" s="160" t="str">
        <f>IF(N77&gt;=1,$B$3,$B$5)</f>
        <v xml:space="preserve"> </v>
      </c>
      <c r="O79" s="160" t="str">
        <f>IF(O77&gt;=1,$B$1,$B$5)</f>
        <v xml:space="preserve"> </v>
      </c>
      <c r="P79" s="160" t="str">
        <f>IF(P77&gt;=1,$B$2,$B$5)</f>
        <v xml:space="preserve"> </v>
      </c>
      <c r="Q79" s="160"/>
      <c r="R79" s="162"/>
      <c r="S79" s="162"/>
      <c r="T79" s="162"/>
      <c r="U79" s="162"/>
      <c r="V79" s="162"/>
      <c r="W79" s="162"/>
    </row>
    <row r="80" spans="1:23" ht="12.75" hidden="1" customHeight="1">
      <c r="A80" s="162">
        <v>75</v>
      </c>
      <c r="B80" s="162" t="s">
        <v>172</v>
      </c>
      <c r="C80" s="80" t="str">
        <f>TRIM(N76&amp;M80&amp;N80&amp;O80&amp;P80&amp;Q80&amp;P76)</f>
        <v>Rs Only</v>
      </c>
      <c r="D80" s="160"/>
      <c r="E80" s="160"/>
      <c r="F80" s="160"/>
      <c r="G80" s="160"/>
      <c r="H80" s="160"/>
      <c r="I80" s="160"/>
      <c r="J80" s="160"/>
      <c r="K80" s="160"/>
      <c r="L80" s="160"/>
      <c r="M80" s="163" t="str">
        <f>M78&amp;L78&amp;M79</f>
        <v xml:space="preserve">   </v>
      </c>
      <c r="N80" s="163" t="str">
        <f>N78&amp;L78&amp;N79</f>
        <v xml:space="preserve">   </v>
      </c>
      <c r="O80" s="163" t="str">
        <f>O78&amp;L78&amp;O79</f>
        <v xml:space="preserve">   </v>
      </c>
      <c r="P80" s="163" t="str">
        <f>P78&amp;L78&amp;P79</f>
        <v xml:space="preserve">   </v>
      </c>
      <c r="Q80" s="163" t="str">
        <f>Q78&amp;L78&amp;Q79</f>
        <v xml:space="preserve">  </v>
      </c>
      <c r="R80" s="162"/>
      <c r="S80" s="162"/>
      <c r="T80" s="162"/>
      <c r="U80" s="162"/>
      <c r="V80" s="162"/>
      <c r="W80" s="162"/>
    </row>
    <row r="81" spans="1:23" ht="12.75" customHeight="1">
      <c r="A81" s="162">
        <v>76</v>
      </c>
      <c r="B81" s="162" t="s">
        <v>173</v>
      </c>
      <c r="C81" s="160">
        <f>+R81</f>
        <v>0</v>
      </c>
      <c r="D81" s="160"/>
      <c r="E81" s="160"/>
      <c r="F81" s="160"/>
      <c r="G81" s="160"/>
      <c r="H81" s="160" t="s">
        <v>88</v>
      </c>
      <c r="I81" s="160"/>
      <c r="J81" s="160"/>
      <c r="K81" s="160"/>
      <c r="L81" s="160"/>
      <c r="M81" s="160"/>
      <c r="N81" s="160" t="s">
        <v>89</v>
      </c>
      <c r="O81" s="160"/>
      <c r="P81" s="160" t="s">
        <v>90</v>
      </c>
      <c r="Q81" s="160"/>
      <c r="R81" s="162"/>
      <c r="S81" s="162"/>
      <c r="T81" s="162"/>
      <c r="U81" s="162"/>
      <c r="V81" s="162"/>
      <c r="W81" s="162"/>
    </row>
    <row r="82" spans="1:23" ht="12.75" hidden="1" customHeight="1">
      <c r="A82" s="162">
        <v>77</v>
      </c>
      <c r="B82" s="162" t="s">
        <v>174</v>
      </c>
      <c r="C82" s="160">
        <f>MOD(C81,100000)</f>
        <v>0</v>
      </c>
      <c r="D82" s="160">
        <f>ROUNDDOWN((MOD(C83,10000))/1000,0)</f>
        <v>0</v>
      </c>
      <c r="E82" s="160">
        <f>ROUNDDOWN((MOD(C83,1000))/100,0)</f>
        <v>0</v>
      </c>
      <c r="F82" s="160">
        <f>ROUNDDOWN((MOD(C83,100))/10,0)</f>
        <v>0</v>
      </c>
      <c r="G82" s="160">
        <f>MOD(C83,10)</f>
        <v>0</v>
      </c>
      <c r="H82" s="160">
        <f>ROUNDDOWN((MOD(C81,100000))/10000,0)</f>
        <v>0</v>
      </c>
      <c r="I82" s="160">
        <f>ROUNDDOWN((MOD(C81,10000))/1000,0)</f>
        <v>0</v>
      </c>
      <c r="J82" s="160">
        <f>ROUNDDOWN((MOD(C81,1000))/100,0)</f>
        <v>0</v>
      </c>
      <c r="K82" s="160">
        <f>ROUNDDOWN((MOD(C81,100))/10,0)</f>
        <v>0</v>
      </c>
      <c r="L82" s="160">
        <f>MOD(C81,10)</f>
        <v>0</v>
      </c>
      <c r="M82" s="160">
        <f>(D82*10)+E82</f>
        <v>0</v>
      </c>
      <c r="N82" s="160">
        <f>(F82*10)+G82</f>
        <v>0</v>
      </c>
      <c r="O82" s="160">
        <f>(H82*10)+I82</f>
        <v>0</v>
      </c>
      <c r="P82" s="160">
        <f>+J82</f>
        <v>0</v>
      </c>
      <c r="Q82" s="160">
        <f>K82*10+L82</f>
        <v>0</v>
      </c>
      <c r="R82" s="162"/>
      <c r="S82" s="162"/>
      <c r="T82" s="162"/>
      <c r="U82" s="162"/>
      <c r="V82" s="162"/>
      <c r="W82" s="162"/>
    </row>
    <row r="83" spans="1:23" ht="12.75" hidden="1" customHeight="1">
      <c r="A83" s="162">
        <v>78</v>
      </c>
      <c r="B83" s="162" t="s">
        <v>175</v>
      </c>
      <c r="C83" s="160">
        <f>(C81-C82)/100000</f>
        <v>0</v>
      </c>
      <c r="D83" s="160"/>
      <c r="E83" s="160"/>
      <c r="F83" s="160"/>
      <c r="G83" s="160"/>
      <c r="H83" s="160"/>
      <c r="I83" s="160"/>
      <c r="J83" s="160"/>
      <c r="K83" s="160"/>
      <c r="L83" s="160" t="s">
        <v>58</v>
      </c>
      <c r="M83" s="160" t="str">
        <f t="shared" ref="M83:Q83" si="17">VLOOKUP(M82,$A$5:$B$104,2)</f>
        <v xml:space="preserve"> </v>
      </c>
      <c r="N83" s="160" t="str">
        <f t="shared" si="17"/>
        <v xml:space="preserve"> </v>
      </c>
      <c r="O83" s="160" t="str">
        <f t="shared" si="17"/>
        <v xml:space="preserve"> </v>
      </c>
      <c r="P83" s="160" t="str">
        <f t="shared" si="17"/>
        <v xml:space="preserve"> </v>
      </c>
      <c r="Q83" s="160" t="str">
        <f t="shared" si="17"/>
        <v xml:space="preserve"> </v>
      </c>
      <c r="R83" s="162"/>
      <c r="S83" s="162"/>
      <c r="T83" s="162"/>
      <c r="U83" s="162"/>
      <c r="V83" s="162"/>
      <c r="W83" s="162"/>
    </row>
    <row r="84" spans="1:23" ht="12.75" hidden="1" customHeight="1">
      <c r="A84" s="162">
        <v>79</v>
      </c>
      <c r="B84" s="162" t="s">
        <v>176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 t="str">
        <f>IF(M82&gt;=1,$B$4,$B$5)</f>
        <v xml:space="preserve"> </v>
      </c>
      <c r="N84" s="160" t="str">
        <f>IF(N82&gt;=1,$B$3,$B$5)</f>
        <v xml:space="preserve"> </v>
      </c>
      <c r="O84" s="160" t="str">
        <f>IF(O82&gt;=1,$B$1,$B$5)</f>
        <v xml:space="preserve"> </v>
      </c>
      <c r="P84" s="160" t="str">
        <f>IF(P82&gt;=1,$B$2,$B$5)</f>
        <v xml:space="preserve"> </v>
      </c>
      <c r="Q84" s="160"/>
      <c r="R84" s="162"/>
      <c r="S84" s="162"/>
      <c r="T84" s="162"/>
      <c r="U84" s="162"/>
      <c r="V84" s="162"/>
      <c r="W84" s="162"/>
    </row>
    <row r="85" spans="1:23" ht="12.75" hidden="1" customHeight="1">
      <c r="A85" s="162">
        <v>80</v>
      </c>
      <c r="B85" s="162" t="s">
        <v>177</v>
      </c>
      <c r="C85" s="80" t="str">
        <f>TRIM(N81&amp;M85&amp;N85&amp;O85&amp;P85&amp;Q85&amp;P81)</f>
        <v>Rs Only</v>
      </c>
      <c r="D85" s="160"/>
      <c r="E85" s="160"/>
      <c r="F85" s="160"/>
      <c r="G85" s="160"/>
      <c r="H85" s="160"/>
      <c r="I85" s="160"/>
      <c r="J85" s="160"/>
      <c r="K85" s="160"/>
      <c r="L85" s="160"/>
      <c r="M85" s="163" t="str">
        <f>M83&amp;L83&amp;M84</f>
        <v xml:space="preserve">   </v>
      </c>
      <c r="N85" s="163" t="str">
        <f>N83&amp;L83&amp;N84</f>
        <v xml:space="preserve">   </v>
      </c>
      <c r="O85" s="163" t="str">
        <f>O83&amp;L83&amp;O84</f>
        <v xml:space="preserve">   </v>
      </c>
      <c r="P85" s="163" t="str">
        <f>P83&amp;L83&amp;P84</f>
        <v xml:space="preserve">   </v>
      </c>
      <c r="Q85" s="163" t="str">
        <f>Q83&amp;L83&amp;Q84</f>
        <v xml:space="preserve">  </v>
      </c>
      <c r="R85" s="162"/>
      <c r="S85" s="162"/>
      <c r="T85" s="162"/>
      <c r="U85" s="162"/>
      <c r="V85" s="162"/>
      <c r="W85" s="162"/>
    </row>
    <row r="86" spans="1:23" ht="12.75" customHeight="1">
      <c r="A86" s="162">
        <v>81</v>
      </c>
      <c r="B86" s="162" t="s">
        <v>178</v>
      </c>
      <c r="C86" s="160">
        <f>+R86</f>
        <v>0</v>
      </c>
      <c r="D86" s="160"/>
      <c r="E86" s="160"/>
      <c r="F86" s="160"/>
      <c r="G86" s="160"/>
      <c r="H86" s="160" t="s">
        <v>88</v>
      </c>
      <c r="I86" s="160"/>
      <c r="J86" s="160"/>
      <c r="K86" s="160"/>
      <c r="L86" s="160"/>
      <c r="M86" s="160"/>
      <c r="N86" s="160" t="s">
        <v>89</v>
      </c>
      <c r="O86" s="160"/>
      <c r="P86" s="160" t="s">
        <v>90</v>
      </c>
      <c r="Q86" s="160"/>
      <c r="R86" s="162"/>
      <c r="S86" s="162"/>
      <c r="T86" s="162"/>
      <c r="U86" s="162"/>
      <c r="V86" s="162"/>
      <c r="W86" s="162"/>
    </row>
    <row r="87" spans="1:23" ht="12.75" hidden="1" customHeight="1">
      <c r="A87" s="162">
        <v>82</v>
      </c>
      <c r="B87" s="162" t="s">
        <v>179</v>
      </c>
      <c r="C87" s="160">
        <f>MOD(C86,100000)</f>
        <v>0</v>
      </c>
      <c r="D87" s="160">
        <f>ROUNDDOWN((MOD(C88,10000))/1000,0)</f>
        <v>0</v>
      </c>
      <c r="E87" s="160">
        <f>ROUNDDOWN((MOD(C88,1000))/100,0)</f>
        <v>0</v>
      </c>
      <c r="F87" s="160">
        <f>ROUNDDOWN((MOD(C88,100))/10,0)</f>
        <v>0</v>
      </c>
      <c r="G87" s="160">
        <f>MOD(C88,10)</f>
        <v>0</v>
      </c>
      <c r="H87" s="160">
        <f>ROUNDDOWN((MOD(C86,100000))/10000,0)</f>
        <v>0</v>
      </c>
      <c r="I87" s="160">
        <f>ROUNDDOWN((MOD(C86,10000))/1000,0)</f>
        <v>0</v>
      </c>
      <c r="J87" s="160">
        <f>ROUNDDOWN((MOD(C86,1000))/100,0)</f>
        <v>0</v>
      </c>
      <c r="K87" s="160">
        <f>ROUNDDOWN((MOD(C86,100))/10,0)</f>
        <v>0</v>
      </c>
      <c r="L87" s="160">
        <f>MOD(C86,10)</f>
        <v>0</v>
      </c>
      <c r="M87" s="160">
        <f>(D87*10)+E87</f>
        <v>0</v>
      </c>
      <c r="N87" s="160">
        <f>(F87*10)+G87</f>
        <v>0</v>
      </c>
      <c r="O87" s="160">
        <f>(H87*10)+I87</f>
        <v>0</v>
      </c>
      <c r="P87" s="160">
        <f>+J87</f>
        <v>0</v>
      </c>
      <c r="Q87" s="160">
        <f>K87*10+L87</f>
        <v>0</v>
      </c>
      <c r="R87" s="162"/>
      <c r="S87" s="162"/>
      <c r="T87" s="162"/>
      <c r="U87" s="162"/>
      <c r="V87" s="162"/>
      <c r="W87" s="162"/>
    </row>
    <row r="88" spans="1:23" ht="12.75" hidden="1" customHeight="1">
      <c r="A88" s="162">
        <v>83</v>
      </c>
      <c r="B88" s="162" t="s">
        <v>180</v>
      </c>
      <c r="C88" s="160">
        <f>(C86-C87)/100000</f>
        <v>0</v>
      </c>
      <c r="D88" s="160"/>
      <c r="E88" s="160"/>
      <c r="F88" s="160"/>
      <c r="G88" s="160"/>
      <c r="H88" s="160"/>
      <c r="I88" s="160"/>
      <c r="J88" s="160"/>
      <c r="K88" s="160"/>
      <c r="L88" s="160" t="s">
        <v>58</v>
      </c>
      <c r="M88" s="160" t="str">
        <f t="shared" ref="M88:Q88" si="18">VLOOKUP(M87,$A$5:$B$104,2)</f>
        <v xml:space="preserve"> </v>
      </c>
      <c r="N88" s="160" t="str">
        <f t="shared" si="18"/>
        <v xml:space="preserve"> </v>
      </c>
      <c r="O88" s="160" t="str">
        <f t="shared" si="18"/>
        <v xml:space="preserve"> </v>
      </c>
      <c r="P88" s="160" t="str">
        <f t="shared" si="18"/>
        <v xml:space="preserve"> </v>
      </c>
      <c r="Q88" s="160" t="str">
        <f t="shared" si="18"/>
        <v xml:space="preserve"> </v>
      </c>
      <c r="R88" s="162"/>
      <c r="S88" s="162"/>
      <c r="T88" s="162"/>
      <c r="U88" s="162"/>
      <c r="V88" s="162"/>
      <c r="W88" s="162"/>
    </row>
    <row r="89" spans="1:23" ht="12.75" hidden="1" customHeight="1">
      <c r="A89" s="162">
        <v>84</v>
      </c>
      <c r="B89" s="162" t="s">
        <v>181</v>
      </c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 t="str">
        <f>IF(M87&gt;=1,$B$4,$B$5)</f>
        <v xml:space="preserve"> </v>
      </c>
      <c r="N89" s="160" t="str">
        <f>IF(N87&gt;=1,$B$3,$B$5)</f>
        <v xml:space="preserve"> </v>
      </c>
      <c r="O89" s="160" t="str">
        <f>IF(O87&gt;=1,$B$1,$B$5)</f>
        <v xml:space="preserve"> </v>
      </c>
      <c r="P89" s="160" t="str">
        <f>IF(P87&gt;=1,$B$2,$B$5)</f>
        <v xml:space="preserve"> </v>
      </c>
      <c r="Q89" s="160"/>
      <c r="R89" s="162"/>
      <c r="S89" s="162"/>
      <c r="T89" s="162"/>
      <c r="U89" s="162"/>
      <c r="V89" s="162"/>
      <c r="W89" s="162"/>
    </row>
    <row r="90" spans="1:23" ht="12.75" hidden="1" customHeight="1">
      <c r="A90" s="162">
        <v>85</v>
      </c>
      <c r="B90" s="162" t="s">
        <v>182</v>
      </c>
      <c r="C90" s="80" t="str">
        <f>TRIM(N86&amp;M90&amp;N90&amp;O90&amp;P90&amp;Q90&amp;P86)</f>
        <v>Rs Only</v>
      </c>
      <c r="D90" s="160"/>
      <c r="E90" s="160"/>
      <c r="F90" s="160"/>
      <c r="G90" s="160"/>
      <c r="H90" s="160"/>
      <c r="I90" s="160"/>
      <c r="J90" s="160"/>
      <c r="K90" s="160"/>
      <c r="L90" s="160"/>
      <c r="M90" s="163" t="str">
        <f>M88&amp;L88&amp;M89</f>
        <v xml:space="preserve">   </v>
      </c>
      <c r="N90" s="163" t="str">
        <f>N88&amp;L88&amp;N89</f>
        <v xml:space="preserve">   </v>
      </c>
      <c r="O90" s="163" t="str">
        <f>O88&amp;L88&amp;O89</f>
        <v xml:space="preserve">   </v>
      </c>
      <c r="P90" s="163" t="str">
        <f>P88&amp;L88&amp;P89</f>
        <v xml:space="preserve">   </v>
      </c>
      <c r="Q90" s="163" t="str">
        <f>Q88&amp;L88&amp;Q89</f>
        <v xml:space="preserve">  </v>
      </c>
      <c r="R90" s="162"/>
      <c r="S90" s="162"/>
      <c r="T90" s="162"/>
      <c r="U90" s="162"/>
      <c r="V90" s="162"/>
      <c r="W90" s="162"/>
    </row>
    <row r="91" spans="1:23" ht="12.75" customHeight="1">
      <c r="A91" s="162">
        <v>86</v>
      </c>
      <c r="B91" s="162" t="s">
        <v>183</v>
      </c>
      <c r="C91" s="160">
        <f>+R91</f>
        <v>0</v>
      </c>
      <c r="D91" s="160"/>
      <c r="E91" s="160"/>
      <c r="F91" s="160"/>
      <c r="G91" s="160"/>
      <c r="H91" s="160" t="s">
        <v>88</v>
      </c>
      <c r="I91" s="160"/>
      <c r="J91" s="160"/>
      <c r="K91" s="160"/>
      <c r="L91" s="160"/>
      <c r="M91" s="160"/>
      <c r="N91" s="160" t="s">
        <v>89</v>
      </c>
      <c r="O91" s="160"/>
      <c r="P91" s="160" t="s">
        <v>90</v>
      </c>
      <c r="Q91" s="160"/>
      <c r="R91" s="162"/>
      <c r="S91" s="162"/>
      <c r="T91" s="162"/>
      <c r="U91" s="162"/>
      <c r="V91" s="162"/>
      <c r="W91" s="162"/>
    </row>
    <row r="92" spans="1:23" ht="12.75" hidden="1" customHeight="1">
      <c r="A92" s="162">
        <v>87</v>
      </c>
      <c r="B92" s="162" t="s">
        <v>184</v>
      </c>
      <c r="C92" s="160">
        <f>MOD(C91,100000)</f>
        <v>0</v>
      </c>
      <c r="D92" s="160">
        <f>ROUNDDOWN((MOD(C93,10000))/1000,0)</f>
        <v>0</v>
      </c>
      <c r="E92" s="160">
        <f>ROUNDDOWN((MOD(C93,1000))/100,0)</f>
        <v>0</v>
      </c>
      <c r="F92" s="160">
        <f>ROUNDDOWN((MOD(C93,100))/10,0)</f>
        <v>0</v>
      </c>
      <c r="G92" s="160">
        <f>MOD(C93,10)</f>
        <v>0</v>
      </c>
      <c r="H92" s="160">
        <f>ROUNDDOWN((MOD(C91,100000))/10000,0)</f>
        <v>0</v>
      </c>
      <c r="I92" s="160">
        <f>ROUNDDOWN((MOD(C91,10000))/1000,0)</f>
        <v>0</v>
      </c>
      <c r="J92" s="160">
        <f>ROUNDDOWN((MOD(C91,1000))/100,0)</f>
        <v>0</v>
      </c>
      <c r="K92" s="160">
        <f>ROUNDDOWN((MOD(C91,100))/10,0)</f>
        <v>0</v>
      </c>
      <c r="L92" s="160">
        <f>MOD(C91,10)</f>
        <v>0</v>
      </c>
      <c r="M92" s="160">
        <f>(D92*10)+E92</f>
        <v>0</v>
      </c>
      <c r="N92" s="160">
        <f>(F92*10)+G92</f>
        <v>0</v>
      </c>
      <c r="O92" s="160">
        <f>(H92*10)+I92</f>
        <v>0</v>
      </c>
      <c r="P92" s="160">
        <f>+J92</f>
        <v>0</v>
      </c>
      <c r="Q92" s="160">
        <f>K92*10+L92</f>
        <v>0</v>
      </c>
      <c r="R92" s="162"/>
      <c r="S92" s="162"/>
      <c r="T92" s="162"/>
      <c r="U92" s="162"/>
      <c r="V92" s="162"/>
      <c r="W92" s="162"/>
    </row>
    <row r="93" spans="1:23" ht="12.75" hidden="1" customHeight="1">
      <c r="A93" s="162">
        <v>88</v>
      </c>
      <c r="B93" s="162" t="s">
        <v>185</v>
      </c>
      <c r="C93" s="160">
        <f>(C91-C92)/100000</f>
        <v>0</v>
      </c>
      <c r="D93" s="160"/>
      <c r="E93" s="160"/>
      <c r="F93" s="160"/>
      <c r="G93" s="160"/>
      <c r="H93" s="160"/>
      <c r="I93" s="160"/>
      <c r="J93" s="160"/>
      <c r="K93" s="160"/>
      <c r="L93" s="160" t="s">
        <v>58</v>
      </c>
      <c r="M93" s="160" t="str">
        <f t="shared" ref="M93:Q93" si="19">VLOOKUP(M92,$A$5:$B$104,2)</f>
        <v xml:space="preserve"> </v>
      </c>
      <c r="N93" s="160" t="str">
        <f t="shared" si="19"/>
        <v xml:space="preserve"> </v>
      </c>
      <c r="O93" s="160" t="str">
        <f t="shared" si="19"/>
        <v xml:space="preserve"> </v>
      </c>
      <c r="P93" s="160" t="str">
        <f t="shared" si="19"/>
        <v xml:space="preserve"> </v>
      </c>
      <c r="Q93" s="160" t="str">
        <f t="shared" si="19"/>
        <v xml:space="preserve"> </v>
      </c>
      <c r="R93" s="162"/>
      <c r="S93" s="162"/>
      <c r="T93" s="162"/>
      <c r="U93" s="162"/>
      <c r="V93" s="162"/>
      <c r="W93" s="162"/>
    </row>
    <row r="94" spans="1:23" ht="12.75" hidden="1" customHeight="1">
      <c r="A94" s="162">
        <v>89</v>
      </c>
      <c r="B94" s="162" t="s">
        <v>186</v>
      </c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 t="str">
        <f>IF(M92&gt;=1,$B$4,$B$5)</f>
        <v xml:space="preserve"> </v>
      </c>
      <c r="N94" s="160" t="str">
        <f>IF(N92&gt;=1,$B$3,$B$5)</f>
        <v xml:space="preserve"> </v>
      </c>
      <c r="O94" s="160" t="str">
        <f>IF(O92&gt;=1,$B$1,$B$5)</f>
        <v xml:space="preserve"> </v>
      </c>
      <c r="P94" s="160" t="str">
        <f>IF(P92&gt;=1,$B$2,$B$5)</f>
        <v xml:space="preserve"> </v>
      </c>
      <c r="Q94" s="160"/>
      <c r="R94" s="162"/>
      <c r="S94" s="162"/>
      <c r="T94" s="162"/>
      <c r="U94" s="162"/>
      <c r="V94" s="162"/>
      <c r="W94" s="162"/>
    </row>
    <row r="95" spans="1:23" ht="12.75" hidden="1" customHeight="1">
      <c r="A95" s="162">
        <v>90</v>
      </c>
      <c r="B95" s="162" t="s">
        <v>187</v>
      </c>
      <c r="C95" s="80" t="str">
        <f>TRIM(N91&amp;M95&amp;N95&amp;O95&amp;P95&amp;Q95&amp;P91)</f>
        <v>Rs Only</v>
      </c>
      <c r="D95" s="160"/>
      <c r="E95" s="160"/>
      <c r="F95" s="160"/>
      <c r="G95" s="160"/>
      <c r="H95" s="160"/>
      <c r="I95" s="160"/>
      <c r="J95" s="160"/>
      <c r="K95" s="160"/>
      <c r="L95" s="160"/>
      <c r="M95" s="163" t="str">
        <f>M93&amp;L93&amp;M94</f>
        <v xml:space="preserve">   </v>
      </c>
      <c r="N95" s="163" t="str">
        <f>N93&amp;L93&amp;N94</f>
        <v xml:space="preserve">   </v>
      </c>
      <c r="O95" s="163" t="str">
        <f>O93&amp;L93&amp;O94</f>
        <v xml:space="preserve">   </v>
      </c>
      <c r="P95" s="163" t="str">
        <f>P93&amp;L93&amp;P94</f>
        <v xml:space="preserve">   </v>
      </c>
      <c r="Q95" s="163" t="str">
        <f>Q93&amp;L93&amp;Q94</f>
        <v xml:space="preserve">  </v>
      </c>
      <c r="R95" s="162"/>
      <c r="S95" s="162"/>
      <c r="T95" s="162"/>
      <c r="U95" s="162"/>
      <c r="V95" s="162"/>
      <c r="W95" s="162"/>
    </row>
    <row r="96" spans="1:23" ht="12.75" customHeight="1">
      <c r="A96" s="162">
        <v>91</v>
      </c>
      <c r="B96" s="162" t="s">
        <v>188</v>
      </c>
      <c r="C96" s="160">
        <f>+R96</f>
        <v>0</v>
      </c>
      <c r="D96" s="160"/>
      <c r="E96" s="160"/>
      <c r="F96" s="160"/>
      <c r="G96" s="160"/>
      <c r="H96" s="160" t="s">
        <v>88</v>
      </c>
      <c r="I96" s="160"/>
      <c r="J96" s="160"/>
      <c r="K96" s="160"/>
      <c r="L96" s="160"/>
      <c r="M96" s="160"/>
      <c r="N96" s="160" t="s">
        <v>89</v>
      </c>
      <c r="O96" s="160"/>
      <c r="P96" s="160" t="s">
        <v>90</v>
      </c>
      <c r="Q96" s="160"/>
      <c r="R96" s="162"/>
      <c r="S96" s="162"/>
      <c r="T96" s="162"/>
      <c r="U96" s="162"/>
      <c r="V96" s="162"/>
      <c r="W96" s="162"/>
    </row>
    <row r="97" spans="1:23" ht="12.75" hidden="1" customHeight="1">
      <c r="A97" s="162">
        <v>92</v>
      </c>
      <c r="B97" s="162" t="s">
        <v>189</v>
      </c>
      <c r="C97" s="160">
        <f>MOD(C96,100000)</f>
        <v>0</v>
      </c>
      <c r="D97" s="160">
        <f>ROUNDDOWN((MOD(C98,10000))/1000,0)</f>
        <v>0</v>
      </c>
      <c r="E97" s="160">
        <f>ROUNDDOWN((MOD(C98,1000))/100,0)</f>
        <v>0</v>
      </c>
      <c r="F97" s="160">
        <f>ROUNDDOWN((MOD(C98,100))/10,0)</f>
        <v>0</v>
      </c>
      <c r="G97" s="160">
        <f>MOD(C98,10)</f>
        <v>0</v>
      </c>
      <c r="H97" s="160">
        <f>ROUNDDOWN((MOD(C96,100000))/10000,0)</f>
        <v>0</v>
      </c>
      <c r="I97" s="160">
        <f>ROUNDDOWN((MOD(C96,10000))/1000,0)</f>
        <v>0</v>
      </c>
      <c r="J97" s="160">
        <f>ROUNDDOWN((MOD(C96,1000))/100,0)</f>
        <v>0</v>
      </c>
      <c r="K97" s="160">
        <f>ROUNDDOWN((MOD(C96,100))/10,0)</f>
        <v>0</v>
      </c>
      <c r="L97" s="160">
        <f>MOD(C96,10)</f>
        <v>0</v>
      </c>
      <c r="M97" s="160">
        <f>(D97*10)+E97</f>
        <v>0</v>
      </c>
      <c r="N97" s="160">
        <f>(F97*10)+G97</f>
        <v>0</v>
      </c>
      <c r="O97" s="160">
        <f>(H97*10)+I97</f>
        <v>0</v>
      </c>
      <c r="P97" s="160">
        <f>+J97</f>
        <v>0</v>
      </c>
      <c r="Q97" s="160">
        <f>K97*10+L97</f>
        <v>0</v>
      </c>
      <c r="R97" s="162"/>
      <c r="S97" s="162"/>
      <c r="T97" s="162"/>
      <c r="U97" s="162"/>
      <c r="V97" s="162"/>
      <c r="W97" s="162"/>
    </row>
    <row r="98" spans="1:23" ht="12.75" hidden="1" customHeight="1">
      <c r="A98" s="162">
        <v>93</v>
      </c>
      <c r="B98" s="162" t="s">
        <v>190</v>
      </c>
      <c r="C98" s="160">
        <f>(C96-C97)/100000</f>
        <v>0</v>
      </c>
      <c r="D98" s="160"/>
      <c r="E98" s="160"/>
      <c r="F98" s="160"/>
      <c r="G98" s="160"/>
      <c r="H98" s="160"/>
      <c r="I98" s="160"/>
      <c r="J98" s="160"/>
      <c r="K98" s="160"/>
      <c r="L98" s="160" t="s">
        <v>58</v>
      </c>
      <c r="M98" s="160" t="str">
        <f t="shared" ref="M98:Q98" si="20">VLOOKUP(M97,$A$5:$B$104,2)</f>
        <v xml:space="preserve"> </v>
      </c>
      <c r="N98" s="160" t="str">
        <f t="shared" si="20"/>
        <v xml:space="preserve"> </v>
      </c>
      <c r="O98" s="160" t="str">
        <f t="shared" si="20"/>
        <v xml:space="preserve"> </v>
      </c>
      <c r="P98" s="160" t="str">
        <f t="shared" si="20"/>
        <v xml:space="preserve"> </v>
      </c>
      <c r="Q98" s="160" t="str">
        <f t="shared" si="20"/>
        <v xml:space="preserve"> </v>
      </c>
      <c r="R98" s="162"/>
      <c r="S98" s="162"/>
      <c r="T98" s="162"/>
      <c r="U98" s="162"/>
      <c r="V98" s="162"/>
      <c r="W98" s="162"/>
    </row>
    <row r="99" spans="1:23" ht="12.75" hidden="1" customHeight="1">
      <c r="A99" s="162">
        <v>94</v>
      </c>
      <c r="B99" s="162" t="s">
        <v>191</v>
      </c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 t="str">
        <f>IF(M97&gt;=1,$B$4,$B$5)</f>
        <v xml:space="preserve"> </v>
      </c>
      <c r="N99" s="160" t="str">
        <f>IF(N97&gt;=1,$B$3,$B$5)</f>
        <v xml:space="preserve"> </v>
      </c>
      <c r="O99" s="160" t="str">
        <f>IF(O97&gt;=1,$B$1,$B$5)</f>
        <v xml:space="preserve"> </v>
      </c>
      <c r="P99" s="160" t="str">
        <f>IF(P97&gt;=1,$B$2,$B$5)</f>
        <v xml:space="preserve"> </v>
      </c>
      <c r="Q99" s="160"/>
      <c r="R99" s="162"/>
      <c r="S99" s="162"/>
      <c r="T99" s="162"/>
      <c r="U99" s="162"/>
      <c r="V99" s="162"/>
      <c r="W99" s="162"/>
    </row>
    <row r="100" spans="1:23" ht="12.75" hidden="1" customHeight="1">
      <c r="A100" s="162">
        <v>95</v>
      </c>
      <c r="B100" s="162" t="s">
        <v>192</v>
      </c>
      <c r="C100" s="80" t="str">
        <f>TRIM(N96&amp;M100&amp;N100&amp;O100&amp;P100&amp;Q100&amp;P96)</f>
        <v>Rs Only</v>
      </c>
      <c r="D100" s="160"/>
      <c r="E100" s="160"/>
      <c r="F100" s="160"/>
      <c r="G100" s="160"/>
      <c r="H100" s="160"/>
      <c r="I100" s="160"/>
      <c r="J100" s="160"/>
      <c r="K100" s="160"/>
      <c r="L100" s="160"/>
      <c r="M100" s="163" t="str">
        <f>M98&amp;L98&amp;M99</f>
        <v xml:space="preserve">   </v>
      </c>
      <c r="N100" s="163" t="str">
        <f>N98&amp;L98&amp;N99</f>
        <v xml:space="preserve">   </v>
      </c>
      <c r="O100" s="163" t="str">
        <f>O98&amp;L98&amp;O99</f>
        <v xml:space="preserve">   </v>
      </c>
      <c r="P100" s="163" t="str">
        <f>P98&amp;L98&amp;P99</f>
        <v xml:space="preserve">   </v>
      </c>
      <c r="Q100" s="163" t="str">
        <f>Q98&amp;L98&amp;Q99</f>
        <v xml:space="preserve">  </v>
      </c>
      <c r="R100" s="162"/>
      <c r="S100" s="162"/>
      <c r="T100" s="162"/>
      <c r="U100" s="162"/>
      <c r="V100" s="162"/>
      <c r="W100" s="162"/>
    </row>
    <row r="101" spans="1:23" ht="12.75" customHeight="1">
      <c r="A101" s="162">
        <v>96</v>
      </c>
      <c r="B101" s="162" t="s">
        <v>193</v>
      </c>
      <c r="C101" s="160">
        <f>+R101</f>
        <v>0</v>
      </c>
      <c r="D101" s="160"/>
      <c r="E101" s="160"/>
      <c r="F101" s="160"/>
      <c r="G101" s="160"/>
      <c r="H101" s="160" t="s">
        <v>88</v>
      </c>
      <c r="I101" s="160"/>
      <c r="J101" s="160"/>
      <c r="K101" s="160"/>
      <c r="L101" s="160"/>
      <c r="M101" s="160"/>
      <c r="N101" s="160" t="s">
        <v>89</v>
      </c>
      <c r="O101" s="160"/>
      <c r="P101" s="160" t="s">
        <v>90</v>
      </c>
      <c r="Q101" s="160"/>
      <c r="R101" s="162"/>
      <c r="S101" s="162"/>
      <c r="T101" s="162"/>
      <c r="U101" s="162"/>
      <c r="V101" s="162"/>
      <c r="W101" s="162"/>
    </row>
    <row r="102" spans="1:23" ht="12.75" hidden="1" customHeight="1">
      <c r="A102" s="162">
        <v>97</v>
      </c>
      <c r="B102" s="162" t="s">
        <v>194</v>
      </c>
      <c r="C102" s="160">
        <f>MOD(C101,100000)</f>
        <v>0</v>
      </c>
      <c r="D102" s="160">
        <f>ROUNDDOWN((MOD(C103,10000))/1000,0)</f>
        <v>0</v>
      </c>
      <c r="E102" s="160">
        <f>ROUNDDOWN((MOD(C103,1000))/100,0)</f>
        <v>0</v>
      </c>
      <c r="F102" s="160">
        <f>ROUNDDOWN((MOD(C103,100))/10,0)</f>
        <v>0</v>
      </c>
      <c r="G102" s="160">
        <f>MOD(C103,10)</f>
        <v>0</v>
      </c>
      <c r="H102" s="160">
        <f>ROUNDDOWN((MOD(C101,100000))/10000,0)</f>
        <v>0</v>
      </c>
      <c r="I102" s="160">
        <f>ROUNDDOWN((MOD(C101,10000))/1000,0)</f>
        <v>0</v>
      </c>
      <c r="J102" s="160">
        <f>ROUNDDOWN((MOD(C101,1000))/100,0)</f>
        <v>0</v>
      </c>
      <c r="K102" s="160">
        <f>ROUNDDOWN((MOD(C101,100))/10,0)</f>
        <v>0</v>
      </c>
      <c r="L102" s="160">
        <f>MOD(C101,10)</f>
        <v>0</v>
      </c>
      <c r="M102" s="160">
        <f>(D102*10)+E102</f>
        <v>0</v>
      </c>
      <c r="N102" s="160">
        <f>(F102*10)+G102</f>
        <v>0</v>
      </c>
      <c r="O102" s="160">
        <f>(H102*10)+I102</f>
        <v>0</v>
      </c>
      <c r="P102" s="160">
        <f>+J102</f>
        <v>0</v>
      </c>
      <c r="Q102" s="160">
        <f>K102*10+L102</f>
        <v>0</v>
      </c>
      <c r="R102" s="162"/>
      <c r="S102" s="162"/>
      <c r="T102" s="162"/>
      <c r="U102" s="162"/>
      <c r="V102" s="162"/>
      <c r="W102" s="162"/>
    </row>
    <row r="103" spans="1:23" ht="12.75" hidden="1" customHeight="1">
      <c r="A103" s="162">
        <v>98</v>
      </c>
      <c r="B103" s="162" t="s">
        <v>195</v>
      </c>
      <c r="C103" s="160">
        <f>(C101-C102)/100000</f>
        <v>0</v>
      </c>
      <c r="D103" s="160"/>
      <c r="E103" s="160"/>
      <c r="F103" s="160"/>
      <c r="G103" s="160"/>
      <c r="H103" s="160"/>
      <c r="I103" s="160"/>
      <c r="J103" s="160"/>
      <c r="K103" s="160"/>
      <c r="L103" s="160" t="s">
        <v>58</v>
      </c>
      <c r="M103" s="160" t="str">
        <f t="shared" ref="M103:Q103" si="21">VLOOKUP(M102,$A$5:$B$104,2)</f>
        <v xml:space="preserve"> </v>
      </c>
      <c r="N103" s="160" t="str">
        <f t="shared" si="21"/>
        <v xml:space="preserve"> </v>
      </c>
      <c r="O103" s="160" t="str">
        <f t="shared" si="21"/>
        <v xml:space="preserve"> </v>
      </c>
      <c r="P103" s="160" t="str">
        <f t="shared" si="21"/>
        <v xml:space="preserve"> </v>
      </c>
      <c r="Q103" s="160" t="str">
        <f t="shared" si="21"/>
        <v xml:space="preserve"> </v>
      </c>
      <c r="R103" s="162"/>
      <c r="S103" s="162"/>
      <c r="T103" s="162"/>
      <c r="U103" s="162"/>
      <c r="V103" s="162"/>
      <c r="W103" s="162"/>
    </row>
    <row r="104" spans="1:23" ht="12.75" hidden="1" customHeight="1">
      <c r="A104" s="162">
        <v>99</v>
      </c>
      <c r="B104" s="162" t="s">
        <v>196</v>
      </c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 t="str">
        <f>IF(M102&gt;=1,$B$4,$B$5)</f>
        <v xml:space="preserve"> </v>
      </c>
      <c r="N104" s="160" t="str">
        <f>IF(N102&gt;=1,$B$3,$B$5)</f>
        <v xml:space="preserve"> </v>
      </c>
      <c r="O104" s="160" t="str">
        <f>IF(O102&gt;=1,$B$1,$B$5)</f>
        <v xml:space="preserve"> </v>
      </c>
      <c r="P104" s="160" t="str">
        <f>IF(P102&gt;=1,$B$2,$B$5)</f>
        <v xml:space="preserve"> </v>
      </c>
      <c r="Q104" s="160"/>
      <c r="R104" s="162"/>
      <c r="S104" s="162"/>
      <c r="T104" s="162"/>
      <c r="U104" s="162"/>
      <c r="V104" s="162"/>
      <c r="W104" s="162"/>
    </row>
    <row r="105" spans="1:23" ht="12.75" hidden="1" customHeight="1">
      <c r="A105" s="162">
        <v>100</v>
      </c>
      <c r="B105" s="162" t="s">
        <v>197</v>
      </c>
      <c r="C105" s="80" t="str">
        <f>TRIM(N101&amp;M105&amp;N105&amp;O105&amp;P105&amp;Q105&amp;P101)</f>
        <v>Rs Only</v>
      </c>
      <c r="D105" s="160"/>
      <c r="E105" s="160"/>
      <c r="F105" s="160"/>
      <c r="G105" s="160"/>
      <c r="H105" s="160"/>
      <c r="I105" s="160"/>
      <c r="J105" s="160"/>
      <c r="K105" s="160"/>
      <c r="L105" s="160"/>
      <c r="M105" s="163" t="str">
        <f>M103&amp;L103&amp;M104</f>
        <v xml:space="preserve">   </v>
      </c>
      <c r="N105" s="163" t="str">
        <f>N103&amp;L103&amp;N104</f>
        <v xml:space="preserve">   </v>
      </c>
      <c r="O105" s="163" t="str">
        <f>O103&amp;L103&amp;O104</f>
        <v xml:space="preserve">   </v>
      </c>
      <c r="P105" s="163" t="str">
        <f>P103&amp;L103&amp;P104</f>
        <v xml:space="preserve">   </v>
      </c>
      <c r="Q105" s="163" t="str">
        <f>Q103&amp;L103&amp;Q104</f>
        <v xml:space="preserve">  </v>
      </c>
      <c r="R105" s="162"/>
      <c r="S105" s="162"/>
      <c r="T105" s="162"/>
      <c r="U105" s="162"/>
      <c r="V105" s="162"/>
      <c r="W105" s="162"/>
    </row>
    <row r="106" spans="1:23" ht="12.75" customHeight="1">
      <c r="A106" s="162"/>
      <c r="B106" s="162"/>
      <c r="C106" s="160">
        <f>+R106</f>
        <v>0</v>
      </c>
      <c r="D106" s="160"/>
      <c r="E106" s="160"/>
      <c r="F106" s="160"/>
      <c r="G106" s="160"/>
      <c r="H106" s="160" t="s">
        <v>88</v>
      </c>
      <c r="I106" s="160"/>
      <c r="J106" s="160"/>
      <c r="K106" s="160"/>
      <c r="L106" s="160"/>
      <c r="M106" s="160"/>
      <c r="N106" s="160" t="s">
        <v>89</v>
      </c>
      <c r="O106" s="160"/>
      <c r="P106" s="160" t="s">
        <v>90</v>
      </c>
      <c r="Q106" s="160"/>
      <c r="R106" s="162"/>
      <c r="S106" s="162"/>
      <c r="T106" s="162"/>
      <c r="U106" s="162"/>
      <c r="V106" s="162"/>
      <c r="W106" s="162"/>
    </row>
    <row r="107" spans="1:23" ht="12.75" hidden="1" customHeight="1">
      <c r="A107" s="162"/>
      <c r="B107" s="162"/>
      <c r="C107" s="160">
        <f>MOD(C106,100000)</f>
        <v>0</v>
      </c>
      <c r="D107" s="160">
        <f>ROUNDDOWN((MOD(C108,10000))/1000,0)</f>
        <v>0</v>
      </c>
      <c r="E107" s="160">
        <f>ROUNDDOWN((MOD(C108,1000))/100,0)</f>
        <v>0</v>
      </c>
      <c r="F107" s="160">
        <f>ROUNDDOWN((MOD(C108,100))/10,0)</f>
        <v>0</v>
      </c>
      <c r="G107" s="160">
        <f>MOD(C108,10)</f>
        <v>0</v>
      </c>
      <c r="H107" s="160">
        <f>ROUNDDOWN((MOD(C106,100000))/10000,0)</f>
        <v>0</v>
      </c>
      <c r="I107" s="160">
        <f>ROUNDDOWN((MOD(C106,10000))/1000,0)</f>
        <v>0</v>
      </c>
      <c r="J107" s="160">
        <f>ROUNDDOWN((MOD(C106,1000))/100,0)</f>
        <v>0</v>
      </c>
      <c r="K107" s="160">
        <f>ROUNDDOWN((MOD(C106,100))/10,0)</f>
        <v>0</v>
      </c>
      <c r="L107" s="160">
        <f>MOD(C106,10)</f>
        <v>0</v>
      </c>
      <c r="M107" s="160">
        <f>(D107*10)+E107</f>
        <v>0</v>
      </c>
      <c r="N107" s="160">
        <f>(F107*10)+G107</f>
        <v>0</v>
      </c>
      <c r="O107" s="160">
        <f>(H107*10)+I107</f>
        <v>0</v>
      </c>
      <c r="P107" s="160">
        <f>+J107</f>
        <v>0</v>
      </c>
      <c r="Q107" s="160">
        <f>K107*10+L107</f>
        <v>0</v>
      </c>
      <c r="R107" s="162"/>
      <c r="S107" s="162"/>
      <c r="T107" s="162"/>
      <c r="U107" s="162"/>
      <c r="V107" s="162"/>
      <c r="W107" s="162"/>
    </row>
    <row r="108" spans="1:23" ht="12.75" hidden="1" customHeight="1">
      <c r="A108" s="162"/>
      <c r="B108" s="162"/>
      <c r="C108" s="160">
        <f>(C106-C107)/100000</f>
        <v>0</v>
      </c>
      <c r="D108" s="160"/>
      <c r="E108" s="160"/>
      <c r="F108" s="160"/>
      <c r="G108" s="160"/>
      <c r="H108" s="160"/>
      <c r="I108" s="160"/>
      <c r="J108" s="160"/>
      <c r="K108" s="160"/>
      <c r="L108" s="160" t="s">
        <v>58</v>
      </c>
      <c r="M108" s="160" t="str">
        <f t="shared" ref="M108:Q108" si="22">VLOOKUP(M107,$A$5:$B$104,2)</f>
        <v xml:space="preserve"> </v>
      </c>
      <c r="N108" s="160" t="str">
        <f t="shared" si="22"/>
        <v xml:space="preserve"> </v>
      </c>
      <c r="O108" s="160" t="str">
        <f t="shared" si="22"/>
        <v xml:space="preserve"> </v>
      </c>
      <c r="P108" s="160" t="str">
        <f t="shared" si="22"/>
        <v xml:space="preserve"> </v>
      </c>
      <c r="Q108" s="160" t="str">
        <f t="shared" si="22"/>
        <v xml:space="preserve"> </v>
      </c>
      <c r="R108" s="162"/>
      <c r="S108" s="162"/>
      <c r="T108" s="162"/>
      <c r="U108" s="162"/>
      <c r="V108" s="162"/>
      <c r="W108" s="162"/>
    </row>
    <row r="109" spans="1:23" ht="12.75" hidden="1" customHeight="1">
      <c r="A109" s="162"/>
      <c r="B109" s="162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 t="str">
        <f>IF(M107&gt;=1,$B$4,$B$5)</f>
        <v xml:space="preserve"> </v>
      </c>
      <c r="N109" s="160" t="str">
        <f>IF(N107&gt;=1,$B$3,$B$5)</f>
        <v xml:space="preserve"> </v>
      </c>
      <c r="O109" s="160" t="str">
        <f>IF(O107&gt;=1,$B$1,$B$5)</f>
        <v xml:space="preserve"> </v>
      </c>
      <c r="P109" s="160" t="str">
        <f>IF(P107&gt;=1,$B$2,$B$5)</f>
        <v xml:space="preserve"> </v>
      </c>
      <c r="Q109" s="160"/>
      <c r="R109" s="162"/>
      <c r="S109" s="162"/>
      <c r="T109" s="162"/>
      <c r="U109" s="162"/>
      <c r="V109" s="162"/>
      <c r="W109" s="162"/>
    </row>
    <row r="110" spans="1:23" ht="12.75" hidden="1" customHeight="1">
      <c r="A110" s="162"/>
      <c r="B110" s="162"/>
      <c r="C110" s="80" t="str">
        <f>TRIM(N106&amp;M110&amp;N110&amp;O110&amp;P110&amp;Q110&amp;P106)</f>
        <v>Rs Only</v>
      </c>
      <c r="D110" s="160"/>
      <c r="E110" s="160"/>
      <c r="F110" s="160"/>
      <c r="G110" s="160"/>
      <c r="H110" s="160"/>
      <c r="I110" s="160"/>
      <c r="J110" s="160"/>
      <c r="K110" s="160"/>
      <c r="L110" s="160"/>
      <c r="M110" s="163" t="str">
        <f>M108&amp;L108&amp;M109</f>
        <v xml:space="preserve">   </v>
      </c>
      <c r="N110" s="163" t="str">
        <f>N108&amp;L108&amp;N109</f>
        <v xml:space="preserve">   </v>
      </c>
      <c r="O110" s="163" t="str">
        <f>O108&amp;L108&amp;O109</f>
        <v xml:space="preserve">   </v>
      </c>
      <c r="P110" s="163" t="str">
        <f>P108&amp;L108&amp;P109</f>
        <v xml:space="preserve">   </v>
      </c>
      <c r="Q110" s="163" t="str">
        <f>Q108&amp;L108&amp;Q109</f>
        <v xml:space="preserve">  </v>
      </c>
      <c r="R110" s="162"/>
      <c r="S110" s="162"/>
      <c r="T110" s="162"/>
      <c r="U110" s="162"/>
      <c r="V110" s="162"/>
      <c r="W110" s="162"/>
    </row>
    <row r="111" spans="1:23" ht="12.75" customHeight="1">
      <c r="A111" s="162"/>
      <c r="B111" s="162"/>
      <c r="C111" s="160">
        <f>+R111</f>
        <v>0</v>
      </c>
      <c r="D111" s="160"/>
      <c r="E111" s="160"/>
      <c r="F111" s="160"/>
      <c r="G111" s="160"/>
      <c r="H111" s="160" t="s">
        <v>88</v>
      </c>
      <c r="I111" s="160"/>
      <c r="J111" s="160"/>
      <c r="K111" s="160"/>
      <c r="L111" s="160"/>
      <c r="M111" s="160"/>
      <c r="N111" s="160" t="s">
        <v>89</v>
      </c>
      <c r="O111" s="160"/>
      <c r="P111" s="160" t="s">
        <v>90</v>
      </c>
      <c r="Q111" s="160"/>
      <c r="R111" s="162"/>
      <c r="S111" s="162"/>
      <c r="T111" s="162"/>
      <c r="U111" s="162"/>
      <c r="V111" s="162"/>
      <c r="W111" s="162"/>
    </row>
    <row r="112" spans="1:23" ht="12.75" hidden="1" customHeight="1">
      <c r="A112" s="162"/>
      <c r="B112" s="162"/>
      <c r="C112" s="160">
        <f>MOD(C111,100000)</f>
        <v>0</v>
      </c>
      <c r="D112" s="160">
        <f>ROUNDDOWN((MOD(C113,10000))/1000,0)</f>
        <v>0</v>
      </c>
      <c r="E112" s="160">
        <f>ROUNDDOWN((MOD(C113,1000))/100,0)</f>
        <v>0</v>
      </c>
      <c r="F112" s="160">
        <f>ROUNDDOWN((MOD(C113,100))/10,0)</f>
        <v>0</v>
      </c>
      <c r="G112" s="160">
        <f>MOD(C113,10)</f>
        <v>0</v>
      </c>
      <c r="H112" s="160">
        <f>ROUNDDOWN((MOD(C111,100000))/10000,0)</f>
        <v>0</v>
      </c>
      <c r="I112" s="160">
        <f>ROUNDDOWN((MOD(C111,10000))/1000,0)</f>
        <v>0</v>
      </c>
      <c r="J112" s="160">
        <f>ROUNDDOWN((MOD(C111,1000))/100,0)</f>
        <v>0</v>
      </c>
      <c r="K112" s="160">
        <f>ROUNDDOWN((MOD(C111,100))/10,0)</f>
        <v>0</v>
      </c>
      <c r="L112" s="160">
        <f>MOD(C111,10)</f>
        <v>0</v>
      </c>
      <c r="M112" s="160">
        <f>(D112*10)+E112</f>
        <v>0</v>
      </c>
      <c r="N112" s="160">
        <f>(F112*10)+G112</f>
        <v>0</v>
      </c>
      <c r="O112" s="160">
        <f>(H112*10)+I112</f>
        <v>0</v>
      </c>
      <c r="P112" s="160">
        <f>+J112</f>
        <v>0</v>
      </c>
      <c r="Q112" s="160">
        <f>K112*10+L112</f>
        <v>0</v>
      </c>
      <c r="R112" s="162"/>
      <c r="S112" s="162"/>
      <c r="T112" s="162"/>
      <c r="U112" s="162"/>
      <c r="V112" s="162"/>
      <c r="W112" s="162"/>
    </row>
    <row r="113" spans="1:23" ht="12.75" hidden="1" customHeight="1">
      <c r="A113" s="162"/>
      <c r="B113" s="162"/>
      <c r="C113" s="160">
        <f>(C111-C112)/100000</f>
        <v>0</v>
      </c>
      <c r="D113" s="160"/>
      <c r="E113" s="160"/>
      <c r="F113" s="160"/>
      <c r="G113" s="160"/>
      <c r="H113" s="160"/>
      <c r="I113" s="160"/>
      <c r="J113" s="160"/>
      <c r="K113" s="160"/>
      <c r="L113" s="160" t="s">
        <v>58</v>
      </c>
      <c r="M113" s="160" t="str">
        <f t="shared" ref="M113:Q113" si="23">VLOOKUP(M112,$A$5:$B$104,2)</f>
        <v xml:space="preserve"> </v>
      </c>
      <c r="N113" s="160" t="str">
        <f t="shared" si="23"/>
        <v xml:space="preserve"> </v>
      </c>
      <c r="O113" s="160" t="str">
        <f t="shared" si="23"/>
        <v xml:space="preserve"> </v>
      </c>
      <c r="P113" s="160" t="str">
        <f t="shared" si="23"/>
        <v xml:space="preserve"> </v>
      </c>
      <c r="Q113" s="160" t="str">
        <f t="shared" si="23"/>
        <v xml:space="preserve"> </v>
      </c>
      <c r="R113" s="162"/>
      <c r="S113" s="162"/>
      <c r="T113" s="162"/>
      <c r="U113" s="162"/>
      <c r="V113" s="162"/>
      <c r="W113" s="162"/>
    </row>
    <row r="114" spans="1:23" ht="12.75" hidden="1" customHeight="1">
      <c r="A114" s="162"/>
      <c r="B114" s="162"/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 t="str">
        <f>IF(M112&gt;=1,$B$4,$B$5)</f>
        <v xml:space="preserve"> </v>
      </c>
      <c r="N114" s="160" t="str">
        <f>IF(N112&gt;=1,$B$3,$B$5)</f>
        <v xml:space="preserve"> </v>
      </c>
      <c r="O114" s="160" t="str">
        <f>IF(O112&gt;=1,$B$1,$B$5)</f>
        <v xml:space="preserve"> </v>
      </c>
      <c r="P114" s="160" t="str">
        <f>IF(P112&gt;=1,$B$2,$B$5)</f>
        <v xml:space="preserve"> </v>
      </c>
      <c r="Q114" s="160"/>
      <c r="R114" s="162"/>
      <c r="S114" s="162"/>
      <c r="T114" s="162"/>
      <c r="U114" s="162"/>
      <c r="V114" s="162"/>
      <c r="W114" s="162"/>
    </row>
    <row r="115" spans="1:23" ht="12.75" hidden="1" customHeight="1">
      <c r="A115" s="162"/>
      <c r="B115" s="162"/>
      <c r="C115" s="80" t="str">
        <f>TRIM(N111&amp;M115&amp;N115&amp;O115&amp;P115&amp;Q115&amp;P111)</f>
        <v>Rs Only</v>
      </c>
      <c r="D115" s="160"/>
      <c r="E115" s="160"/>
      <c r="F115" s="160"/>
      <c r="G115" s="160"/>
      <c r="H115" s="160"/>
      <c r="I115" s="160"/>
      <c r="J115" s="160"/>
      <c r="K115" s="160"/>
      <c r="L115" s="160"/>
      <c r="M115" s="163" t="str">
        <f>M113&amp;L113&amp;M114</f>
        <v xml:space="preserve">   </v>
      </c>
      <c r="N115" s="163" t="str">
        <f>N113&amp;L113&amp;N114</f>
        <v xml:space="preserve">   </v>
      </c>
      <c r="O115" s="163" t="str">
        <f>O113&amp;L113&amp;O114</f>
        <v xml:space="preserve">   </v>
      </c>
      <c r="P115" s="163" t="str">
        <f>P113&amp;L113&amp;P114</f>
        <v xml:space="preserve">   </v>
      </c>
      <c r="Q115" s="163" t="str">
        <f>Q113&amp;L113&amp;Q114</f>
        <v xml:space="preserve">  </v>
      </c>
      <c r="R115" s="162"/>
      <c r="S115" s="162"/>
      <c r="T115" s="162"/>
      <c r="U115" s="162"/>
      <c r="V115" s="162"/>
      <c r="W115" s="162"/>
    </row>
    <row r="116" spans="1:23" ht="12.75" customHeight="1">
      <c r="A116" s="162"/>
      <c r="B116" s="162"/>
      <c r="C116" s="160">
        <f>+R116</f>
        <v>0</v>
      </c>
      <c r="D116" s="160"/>
      <c r="E116" s="160"/>
      <c r="F116" s="160"/>
      <c r="G116" s="160"/>
      <c r="H116" s="160" t="s">
        <v>88</v>
      </c>
      <c r="I116" s="160"/>
      <c r="J116" s="160"/>
      <c r="K116" s="160"/>
      <c r="L116" s="160"/>
      <c r="M116" s="160"/>
      <c r="N116" s="160" t="s">
        <v>89</v>
      </c>
      <c r="O116" s="160"/>
      <c r="P116" s="160" t="s">
        <v>90</v>
      </c>
      <c r="Q116" s="160"/>
      <c r="R116" s="162"/>
      <c r="S116" s="162"/>
      <c r="T116" s="162"/>
      <c r="U116" s="162"/>
      <c r="V116" s="162"/>
      <c r="W116" s="162"/>
    </row>
    <row r="117" spans="1:23" ht="12.75" hidden="1" customHeight="1">
      <c r="A117" s="162"/>
      <c r="B117" s="162"/>
      <c r="C117" s="160">
        <f>MOD(C116,100000)</f>
        <v>0</v>
      </c>
      <c r="D117" s="160">
        <f>ROUNDDOWN((MOD(C118,10000))/1000,0)</f>
        <v>0</v>
      </c>
      <c r="E117" s="160">
        <f>ROUNDDOWN((MOD(C118,1000))/100,0)</f>
        <v>0</v>
      </c>
      <c r="F117" s="160">
        <f>ROUNDDOWN((MOD(C118,100))/10,0)</f>
        <v>0</v>
      </c>
      <c r="G117" s="160">
        <f>MOD(C118,10)</f>
        <v>0</v>
      </c>
      <c r="H117" s="160">
        <f>ROUNDDOWN((MOD(C116,100000))/10000,0)</f>
        <v>0</v>
      </c>
      <c r="I117" s="160">
        <f>ROUNDDOWN((MOD(C116,10000))/1000,0)</f>
        <v>0</v>
      </c>
      <c r="J117" s="160">
        <f>ROUNDDOWN((MOD(C116,1000))/100,0)</f>
        <v>0</v>
      </c>
      <c r="K117" s="160">
        <f>ROUNDDOWN((MOD(C116,100))/10,0)</f>
        <v>0</v>
      </c>
      <c r="L117" s="160">
        <f>MOD(C116,10)</f>
        <v>0</v>
      </c>
      <c r="M117" s="160">
        <f>(D117*10)+E117</f>
        <v>0</v>
      </c>
      <c r="N117" s="160">
        <f>(F117*10)+G117</f>
        <v>0</v>
      </c>
      <c r="O117" s="160">
        <f>(H117*10)+I117</f>
        <v>0</v>
      </c>
      <c r="P117" s="160">
        <f>+J117</f>
        <v>0</v>
      </c>
      <c r="Q117" s="160">
        <f>K117*10+L117</f>
        <v>0</v>
      </c>
      <c r="R117" s="162"/>
      <c r="S117" s="162"/>
      <c r="T117" s="162"/>
      <c r="U117" s="162"/>
      <c r="V117" s="162"/>
      <c r="W117" s="162"/>
    </row>
    <row r="118" spans="1:23" ht="12.75" hidden="1" customHeight="1">
      <c r="A118" s="162"/>
      <c r="B118" s="162"/>
      <c r="C118" s="160">
        <f>(C116-C117)/100000</f>
        <v>0</v>
      </c>
      <c r="D118" s="160"/>
      <c r="E118" s="160"/>
      <c r="F118" s="160"/>
      <c r="G118" s="160"/>
      <c r="H118" s="160"/>
      <c r="I118" s="160"/>
      <c r="J118" s="160"/>
      <c r="K118" s="160"/>
      <c r="L118" s="160" t="s">
        <v>58</v>
      </c>
      <c r="M118" s="160" t="str">
        <f t="shared" ref="M118:Q118" si="24">VLOOKUP(M117,$A$5:$B$104,2)</f>
        <v xml:space="preserve"> </v>
      </c>
      <c r="N118" s="160" t="str">
        <f t="shared" si="24"/>
        <v xml:space="preserve"> </v>
      </c>
      <c r="O118" s="160" t="str">
        <f t="shared" si="24"/>
        <v xml:space="preserve"> </v>
      </c>
      <c r="P118" s="160" t="str">
        <f t="shared" si="24"/>
        <v xml:space="preserve"> </v>
      </c>
      <c r="Q118" s="160" t="str">
        <f t="shared" si="24"/>
        <v xml:space="preserve"> </v>
      </c>
      <c r="R118" s="162"/>
      <c r="S118" s="162"/>
      <c r="T118" s="162"/>
      <c r="U118" s="162"/>
      <c r="V118" s="162"/>
      <c r="W118" s="162"/>
    </row>
    <row r="119" spans="1:23" ht="12.75" hidden="1" customHeight="1">
      <c r="A119" s="162"/>
      <c r="B119" s="162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 t="str">
        <f>IF(M117&gt;=1,$B$4,$B$5)</f>
        <v xml:space="preserve"> </v>
      </c>
      <c r="N119" s="160" t="str">
        <f>IF(N117&gt;=1,$B$3,$B$5)</f>
        <v xml:space="preserve"> </v>
      </c>
      <c r="O119" s="160" t="str">
        <f>IF(O117&gt;=1,$B$1,$B$5)</f>
        <v xml:space="preserve"> </v>
      </c>
      <c r="P119" s="160" t="str">
        <f>IF(P117&gt;=1,$B$2,$B$5)</f>
        <v xml:space="preserve"> </v>
      </c>
      <c r="Q119" s="160"/>
      <c r="R119" s="162"/>
      <c r="S119" s="162"/>
      <c r="T119" s="162"/>
      <c r="U119" s="162"/>
      <c r="V119" s="162"/>
      <c r="W119" s="162"/>
    </row>
    <row r="120" spans="1:23" ht="12.75" hidden="1" customHeight="1">
      <c r="A120" s="162"/>
      <c r="B120" s="162"/>
      <c r="C120" s="80" t="str">
        <f>TRIM(N116&amp;M120&amp;N120&amp;O120&amp;P120&amp;Q120&amp;P116)</f>
        <v>Rs Only</v>
      </c>
      <c r="D120" s="160"/>
      <c r="E120" s="160"/>
      <c r="F120" s="160"/>
      <c r="G120" s="160"/>
      <c r="H120" s="160"/>
      <c r="I120" s="160"/>
      <c r="J120" s="160"/>
      <c r="K120" s="160"/>
      <c r="L120" s="160"/>
      <c r="M120" s="163" t="str">
        <f>M118&amp;L118&amp;M119</f>
        <v xml:space="preserve">   </v>
      </c>
      <c r="N120" s="163" t="str">
        <f>N118&amp;L118&amp;N119</f>
        <v xml:space="preserve">   </v>
      </c>
      <c r="O120" s="163" t="str">
        <f>O118&amp;L118&amp;O119</f>
        <v xml:space="preserve">   </v>
      </c>
      <c r="P120" s="163" t="str">
        <f>P118&amp;L118&amp;P119</f>
        <v xml:space="preserve">   </v>
      </c>
      <c r="Q120" s="163" t="str">
        <f>Q118&amp;L118&amp;Q119</f>
        <v xml:space="preserve">  </v>
      </c>
      <c r="R120" s="162"/>
      <c r="S120" s="162"/>
      <c r="T120" s="162"/>
      <c r="U120" s="162"/>
      <c r="V120" s="162"/>
      <c r="W120" s="162"/>
    </row>
    <row r="121" spans="1:23" ht="12.75" customHeight="1">
      <c r="A121" s="162"/>
      <c r="B121" s="162"/>
      <c r="C121" s="160">
        <f>+R121</f>
        <v>0</v>
      </c>
      <c r="D121" s="160"/>
      <c r="E121" s="160"/>
      <c r="F121" s="160"/>
      <c r="G121" s="160"/>
      <c r="H121" s="160" t="s">
        <v>88</v>
      </c>
      <c r="I121" s="160"/>
      <c r="J121" s="160"/>
      <c r="K121" s="160"/>
      <c r="L121" s="160"/>
      <c r="M121" s="160"/>
      <c r="N121" s="160" t="s">
        <v>89</v>
      </c>
      <c r="O121" s="160"/>
      <c r="P121" s="160" t="s">
        <v>90</v>
      </c>
      <c r="Q121" s="160"/>
      <c r="R121" s="162"/>
      <c r="S121" s="162"/>
      <c r="T121" s="162"/>
      <c r="U121" s="162"/>
      <c r="V121" s="162"/>
      <c r="W121" s="162"/>
    </row>
    <row r="122" spans="1:23" ht="12.75" hidden="1" customHeight="1">
      <c r="A122" s="162"/>
      <c r="B122" s="162"/>
      <c r="C122" s="160">
        <f>MOD(C121,100000)</f>
        <v>0</v>
      </c>
      <c r="D122" s="160">
        <f>ROUNDDOWN((MOD(C123,10000))/1000,0)</f>
        <v>0</v>
      </c>
      <c r="E122" s="160">
        <f>ROUNDDOWN((MOD(C123,1000))/100,0)</f>
        <v>0</v>
      </c>
      <c r="F122" s="160">
        <f>ROUNDDOWN((MOD(C123,100))/10,0)</f>
        <v>0</v>
      </c>
      <c r="G122" s="160">
        <f>MOD(C123,10)</f>
        <v>0</v>
      </c>
      <c r="H122" s="160">
        <f>ROUNDDOWN((MOD(C121,100000))/10000,0)</f>
        <v>0</v>
      </c>
      <c r="I122" s="160">
        <f>ROUNDDOWN((MOD(C121,10000))/1000,0)</f>
        <v>0</v>
      </c>
      <c r="J122" s="160">
        <f>ROUNDDOWN((MOD(C121,1000))/100,0)</f>
        <v>0</v>
      </c>
      <c r="K122" s="160">
        <f>ROUNDDOWN((MOD(C121,100))/10,0)</f>
        <v>0</v>
      </c>
      <c r="L122" s="160">
        <f>MOD(C121,10)</f>
        <v>0</v>
      </c>
      <c r="M122" s="160">
        <f>(D122*10)+E122</f>
        <v>0</v>
      </c>
      <c r="N122" s="160">
        <f>(F122*10)+G122</f>
        <v>0</v>
      </c>
      <c r="O122" s="160">
        <f>(H122*10)+I122</f>
        <v>0</v>
      </c>
      <c r="P122" s="160">
        <f>+J122</f>
        <v>0</v>
      </c>
      <c r="Q122" s="160">
        <f>K122*10+L122</f>
        <v>0</v>
      </c>
      <c r="R122" s="162"/>
      <c r="S122" s="162"/>
      <c r="T122" s="162"/>
      <c r="U122" s="162"/>
      <c r="V122" s="162"/>
      <c r="W122" s="162"/>
    </row>
    <row r="123" spans="1:23" ht="12.75" hidden="1" customHeight="1">
      <c r="A123" s="162"/>
      <c r="B123" s="162"/>
      <c r="C123" s="160">
        <f>(C121-C122)/100000</f>
        <v>0</v>
      </c>
      <c r="D123" s="160"/>
      <c r="E123" s="160"/>
      <c r="F123" s="160"/>
      <c r="G123" s="160"/>
      <c r="H123" s="160"/>
      <c r="I123" s="160"/>
      <c r="J123" s="160"/>
      <c r="K123" s="160"/>
      <c r="L123" s="160" t="s">
        <v>58</v>
      </c>
      <c r="M123" s="160" t="str">
        <f t="shared" ref="M123:Q123" si="25">VLOOKUP(M122,$A$5:$B$104,2)</f>
        <v xml:space="preserve"> </v>
      </c>
      <c r="N123" s="160" t="str">
        <f t="shared" si="25"/>
        <v xml:space="preserve"> </v>
      </c>
      <c r="O123" s="160" t="str">
        <f t="shared" si="25"/>
        <v xml:space="preserve"> </v>
      </c>
      <c r="P123" s="160" t="str">
        <f t="shared" si="25"/>
        <v xml:space="preserve"> </v>
      </c>
      <c r="Q123" s="160" t="str">
        <f t="shared" si="25"/>
        <v xml:space="preserve"> </v>
      </c>
      <c r="R123" s="162"/>
      <c r="S123" s="162"/>
      <c r="T123" s="162"/>
      <c r="U123" s="162"/>
      <c r="V123" s="162"/>
      <c r="W123" s="162"/>
    </row>
    <row r="124" spans="1:23" ht="12.75" hidden="1" customHeight="1">
      <c r="A124" s="162"/>
      <c r="B124" s="162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 t="str">
        <f>IF(M122&gt;=1,$B$4,$B$5)</f>
        <v xml:space="preserve"> </v>
      </c>
      <c r="N124" s="160" t="str">
        <f>IF(N122&gt;=1,$B$3,$B$5)</f>
        <v xml:space="preserve"> </v>
      </c>
      <c r="O124" s="160" t="str">
        <f>IF(O122&gt;=1,$B$1,$B$5)</f>
        <v xml:space="preserve"> </v>
      </c>
      <c r="P124" s="160" t="str">
        <f>IF(P122&gt;=1,$B$2,$B$5)</f>
        <v xml:space="preserve"> </v>
      </c>
      <c r="Q124" s="160"/>
      <c r="R124" s="162"/>
      <c r="S124" s="162"/>
      <c r="T124" s="162"/>
      <c r="U124" s="162"/>
      <c r="V124" s="162"/>
      <c r="W124" s="162"/>
    </row>
    <row r="125" spans="1:23" ht="12.75" hidden="1" customHeight="1">
      <c r="A125" s="162"/>
      <c r="B125" s="162"/>
      <c r="C125" s="80" t="str">
        <f>TRIM(N121&amp;M125&amp;N125&amp;O125&amp;P125&amp;Q125&amp;P121)</f>
        <v>Rs Only</v>
      </c>
      <c r="D125" s="160"/>
      <c r="E125" s="160"/>
      <c r="F125" s="160"/>
      <c r="G125" s="160"/>
      <c r="H125" s="160"/>
      <c r="I125" s="160"/>
      <c r="J125" s="160"/>
      <c r="K125" s="160"/>
      <c r="L125" s="160"/>
      <c r="M125" s="163" t="str">
        <f>M123&amp;L123&amp;M124</f>
        <v xml:space="preserve">   </v>
      </c>
      <c r="N125" s="163" t="str">
        <f>N123&amp;L123&amp;N124</f>
        <v xml:space="preserve">   </v>
      </c>
      <c r="O125" s="163" t="str">
        <f>O123&amp;L123&amp;O124</f>
        <v xml:space="preserve">   </v>
      </c>
      <c r="P125" s="163" t="str">
        <f>P123&amp;L123&amp;P124</f>
        <v xml:space="preserve">   </v>
      </c>
      <c r="Q125" s="163" t="str">
        <f>Q123&amp;L123&amp;Q124</f>
        <v xml:space="preserve">  </v>
      </c>
      <c r="R125" s="162"/>
      <c r="S125" s="162"/>
      <c r="T125" s="162"/>
      <c r="U125" s="162"/>
      <c r="V125" s="162"/>
      <c r="W125" s="162"/>
    </row>
    <row r="126" spans="1:23" ht="12.75" customHeight="1">
      <c r="A126" s="162"/>
      <c r="B126" s="162"/>
      <c r="C126" s="160">
        <f>+R126</f>
        <v>0</v>
      </c>
      <c r="D126" s="160"/>
      <c r="E126" s="160"/>
      <c r="F126" s="160"/>
      <c r="G126" s="160"/>
      <c r="H126" s="160" t="s">
        <v>88</v>
      </c>
      <c r="I126" s="160"/>
      <c r="J126" s="160"/>
      <c r="K126" s="160"/>
      <c r="L126" s="160"/>
      <c r="M126" s="160"/>
      <c r="N126" s="160" t="s">
        <v>89</v>
      </c>
      <c r="O126" s="160"/>
      <c r="P126" s="160" t="s">
        <v>90</v>
      </c>
      <c r="Q126" s="160"/>
      <c r="R126" s="162"/>
      <c r="S126" s="162"/>
      <c r="T126" s="162"/>
      <c r="U126" s="162"/>
      <c r="V126" s="162"/>
      <c r="W126" s="162"/>
    </row>
    <row r="127" spans="1:23" ht="12.75" hidden="1" customHeight="1">
      <c r="A127" s="162"/>
      <c r="B127" s="162"/>
      <c r="C127" s="160">
        <f>MOD(C126,100000)</f>
        <v>0</v>
      </c>
      <c r="D127" s="160">
        <f>ROUNDDOWN((MOD(C128,10000))/1000,0)</f>
        <v>0</v>
      </c>
      <c r="E127" s="160">
        <f>ROUNDDOWN((MOD(C128,1000))/100,0)</f>
        <v>0</v>
      </c>
      <c r="F127" s="160">
        <f>ROUNDDOWN((MOD(C128,100))/10,0)</f>
        <v>0</v>
      </c>
      <c r="G127" s="160">
        <f>MOD(C128,10)</f>
        <v>0</v>
      </c>
      <c r="H127" s="160">
        <f>ROUNDDOWN((MOD(C126,100000))/10000,0)</f>
        <v>0</v>
      </c>
      <c r="I127" s="160">
        <f>ROUNDDOWN((MOD(C126,10000))/1000,0)</f>
        <v>0</v>
      </c>
      <c r="J127" s="160">
        <f>ROUNDDOWN((MOD(C126,1000))/100,0)</f>
        <v>0</v>
      </c>
      <c r="K127" s="160">
        <f>ROUNDDOWN((MOD(C126,100))/10,0)</f>
        <v>0</v>
      </c>
      <c r="L127" s="160">
        <f>MOD(C126,10)</f>
        <v>0</v>
      </c>
      <c r="M127" s="160">
        <f>(D127*10)+E127</f>
        <v>0</v>
      </c>
      <c r="N127" s="160">
        <f>(F127*10)+G127</f>
        <v>0</v>
      </c>
      <c r="O127" s="160">
        <f>(H127*10)+I127</f>
        <v>0</v>
      </c>
      <c r="P127" s="160">
        <f>+J127</f>
        <v>0</v>
      </c>
      <c r="Q127" s="160">
        <f>K127*10+L127</f>
        <v>0</v>
      </c>
      <c r="R127" s="162"/>
      <c r="S127" s="162"/>
      <c r="T127" s="162"/>
      <c r="U127" s="162"/>
      <c r="V127" s="162"/>
      <c r="W127" s="162"/>
    </row>
    <row r="128" spans="1:23" ht="12.75" hidden="1" customHeight="1">
      <c r="A128" s="162"/>
      <c r="B128" s="162"/>
      <c r="C128" s="160">
        <f>(C126-C127)/100000</f>
        <v>0</v>
      </c>
      <c r="D128" s="160"/>
      <c r="E128" s="160"/>
      <c r="F128" s="160"/>
      <c r="G128" s="160"/>
      <c r="H128" s="160"/>
      <c r="I128" s="160"/>
      <c r="J128" s="160"/>
      <c r="K128" s="160"/>
      <c r="L128" s="160" t="s">
        <v>58</v>
      </c>
      <c r="M128" s="160" t="str">
        <f t="shared" ref="M128:Q128" si="26">VLOOKUP(M127,$A$5:$B$104,2)</f>
        <v xml:space="preserve"> </v>
      </c>
      <c r="N128" s="160" t="str">
        <f t="shared" si="26"/>
        <v xml:space="preserve"> </v>
      </c>
      <c r="O128" s="160" t="str">
        <f t="shared" si="26"/>
        <v xml:space="preserve"> </v>
      </c>
      <c r="P128" s="160" t="str">
        <f t="shared" si="26"/>
        <v xml:space="preserve"> </v>
      </c>
      <c r="Q128" s="160" t="str">
        <f t="shared" si="26"/>
        <v xml:space="preserve"> </v>
      </c>
      <c r="R128" s="162"/>
      <c r="S128" s="162"/>
      <c r="T128" s="162"/>
      <c r="U128" s="162"/>
      <c r="V128" s="162"/>
      <c r="W128" s="162"/>
    </row>
    <row r="129" spans="1:23" ht="12.75" hidden="1" customHeight="1">
      <c r="A129" s="162"/>
      <c r="B129" s="162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 t="str">
        <f>IF(M127&gt;=1,$B$4,$B$5)</f>
        <v xml:space="preserve"> </v>
      </c>
      <c r="N129" s="160" t="str">
        <f>IF(N127&gt;=1,$B$3,$B$5)</f>
        <v xml:space="preserve"> </v>
      </c>
      <c r="O129" s="160" t="str">
        <f>IF(O127&gt;=1,$B$1,$B$5)</f>
        <v xml:space="preserve"> </v>
      </c>
      <c r="P129" s="160" t="str">
        <f>IF(P127&gt;=1,$B$2,$B$5)</f>
        <v xml:space="preserve"> </v>
      </c>
      <c r="Q129" s="160"/>
      <c r="R129" s="162"/>
      <c r="S129" s="162"/>
      <c r="T129" s="162"/>
      <c r="U129" s="162"/>
      <c r="V129" s="162"/>
      <c r="W129" s="162"/>
    </row>
    <row r="130" spans="1:23" ht="12.75" hidden="1" customHeight="1">
      <c r="A130" s="162"/>
      <c r="B130" s="162"/>
      <c r="C130" s="80" t="str">
        <f>TRIM(N126&amp;M130&amp;N130&amp;O130&amp;P130&amp;Q130&amp;P126)</f>
        <v>Rs Only</v>
      </c>
      <c r="D130" s="160"/>
      <c r="E130" s="160"/>
      <c r="F130" s="160"/>
      <c r="G130" s="160"/>
      <c r="H130" s="160"/>
      <c r="I130" s="160"/>
      <c r="J130" s="160"/>
      <c r="K130" s="160"/>
      <c r="L130" s="160"/>
      <c r="M130" s="163" t="str">
        <f>M128&amp;L128&amp;M129</f>
        <v xml:space="preserve">   </v>
      </c>
      <c r="N130" s="163" t="str">
        <f>N128&amp;L128&amp;N129</f>
        <v xml:space="preserve">   </v>
      </c>
      <c r="O130" s="163" t="str">
        <f>O128&amp;L128&amp;O129</f>
        <v xml:space="preserve">   </v>
      </c>
      <c r="P130" s="163" t="str">
        <f>P128&amp;L128&amp;P129</f>
        <v xml:space="preserve">   </v>
      </c>
      <c r="Q130" s="163" t="str">
        <f>Q128&amp;L128&amp;Q129</f>
        <v xml:space="preserve">  </v>
      </c>
      <c r="R130" s="162"/>
      <c r="S130" s="162"/>
      <c r="T130" s="162"/>
      <c r="U130" s="162"/>
      <c r="V130" s="162"/>
      <c r="W130" s="162"/>
    </row>
    <row r="131" spans="1:23" ht="12.75" customHeight="1">
      <c r="A131" s="162"/>
      <c r="B131" s="162"/>
      <c r="C131" s="160">
        <f>+R131</f>
        <v>0</v>
      </c>
      <c r="D131" s="160"/>
      <c r="E131" s="160"/>
      <c r="F131" s="160"/>
      <c r="G131" s="160"/>
      <c r="H131" s="160" t="s">
        <v>88</v>
      </c>
      <c r="I131" s="160"/>
      <c r="J131" s="160"/>
      <c r="K131" s="160"/>
      <c r="L131" s="160"/>
      <c r="M131" s="160"/>
      <c r="N131" s="160" t="s">
        <v>89</v>
      </c>
      <c r="O131" s="160"/>
      <c r="P131" s="160" t="s">
        <v>90</v>
      </c>
      <c r="Q131" s="160"/>
      <c r="R131" s="162"/>
      <c r="S131" s="162"/>
      <c r="T131" s="162"/>
      <c r="U131" s="162"/>
      <c r="V131" s="162"/>
      <c r="W131" s="162"/>
    </row>
    <row r="132" spans="1:23" ht="12.75" hidden="1" customHeight="1">
      <c r="A132" s="162"/>
      <c r="B132" s="162"/>
      <c r="C132" s="160">
        <f>MOD(C131,100000)</f>
        <v>0</v>
      </c>
      <c r="D132" s="160">
        <f>ROUNDDOWN((MOD(C133,10000))/1000,0)</f>
        <v>0</v>
      </c>
      <c r="E132" s="160">
        <f>ROUNDDOWN((MOD(C133,1000))/100,0)</f>
        <v>0</v>
      </c>
      <c r="F132" s="160">
        <f>ROUNDDOWN((MOD(C133,100))/10,0)</f>
        <v>0</v>
      </c>
      <c r="G132" s="160">
        <f>MOD(C133,10)</f>
        <v>0</v>
      </c>
      <c r="H132" s="160">
        <f>ROUNDDOWN((MOD(C131,100000))/10000,0)</f>
        <v>0</v>
      </c>
      <c r="I132" s="160">
        <f>ROUNDDOWN((MOD(C131,10000))/1000,0)</f>
        <v>0</v>
      </c>
      <c r="J132" s="160">
        <f>ROUNDDOWN((MOD(C131,1000))/100,0)</f>
        <v>0</v>
      </c>
      <c r="K132" s="160">
        <f>ROUNDDOWN((MOD(C131,100))/10,0)</f>
        <v>0</v>
      </c>
      <c r="L132" s="160">
        <f>MOD(C131,10)</f>
        <v>0</v>
      </c>
      <c r="M132" s="160">
        <f>(D132*10)+E132</f>
        <v>0</v>
      </c>
      <c r="N132" s="160">
        <f>(F132*10)+G132</f>
        <v>0</v>
      </c>
      <c r="O132" s="160">
        <f>(H132*10)+I132</f>
        <v>0</v>
      </c>
      <c r="P132" s="160">
        <f>+J132</f>
        <v>0</v>
      </c>
      <c r="Q132" s="160">
        <f>K132*10+L132</f>
        <v>0</v>
      </c>
      <c r="R132" s="162"/>
      <c r="S132" s="162"/>
      <c r="T132" s="162"/>
      <c r="U132" s="162"/>
      <c r="V132" s="162"/>
      <c r="W132" s="162"/>
    </row>
    <row r="133" spans="1:23" ht="12.75" hidden="1" customHeight="1">
      <c r="A133" s="162"/>
      <c r="B133" s="162"/>
      <c r="C133" s="160">
        <f>(C131-C132)/100000</f>
        <v>0</v>
      </c>
      <c r="D133" s="160"/>
      <c r="E133" s="160"/>
      <c r="F133" s="160"/>
      <c r="G133" s="160"/>
      <c r="H133" s="160"/>
      <c r="I133" s="160"/>
      <c r="J133" s="160"/>
      <c r="K133" s="160"/>
      <c r="L133" s="160" t="s">
        <v>58</v>
      </c>
      <c r="M133" s="160" t="str">
        <f t="shared" ref="M133:Q133" si="27">VLOOKUP(M132,$A$5:$B$104,2)</f>
        <v xml:space="preserve"> </v>
      </c>
      <c r="N133" s="160" t="str">
        <f t="shared" si="27"/>
        <v xml:space="preserve"> </v>
      </c>
      <c r="O133" s="160" t="str">
        <f t="shared" si="27"/>
        <v xml:space="preserve"> </v>
      </c>
      <c r="P133" s="160" t="str">
        <f t="shared" si="27"/>
        <v xml:space="preserve"> </v>
      </c>
      <c r="Q133" s="160" t="str">
        <f t="shared" si="27"/>
        <v xml:space="preserve"> </v>
      </c>
      <c r="R133" s="162"/>
      <c r="S133" s="162"/>
      <c r="T133" s="162"/>
      <c r="U133" s="162"/>
      <c r="V133" s="162"/>
      <c r="W133" s="162"/>
    </row>
    <row r="134" spans="1:23" ht="12.75" hidden="1" customHeight="1">
      <c r="A134" s="162"/>
      <c r="B134" s="162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 t="str">
        <f>IF(M132&gt;=1,$B$4,$B$5)</f>
        <v xml:space="preserve"> </v>
      </c>
      <c r="N134" s="160" t="str">
        <f>IF(N132&gt;=1,$B$3,$B$5)</f>
        <v xml:space="preserve"> </v>
      </c>
      <c r="O134" s="160" t="str">
        <f>IF(O132&gt;=1,$B$1,$B$5)</f>
        <v xml:space="preserve"> </v>
      </c>
      <c r="P134" s="160" t="str">
        <f>IF(P132&gt;=1,$B$2,$B$5)</f>
        <v xml:space="preserve"> </v>
      </c>
      <c r="Q134" s="160"/>
      <c r="R134" s="162"/>
      <c r="S134" s="162"/>
      <c r="T134" s="162"/>
      <c r="U134" s="162"/>
      <c r="V134" s="162"/>
      <c r="W134" s="162"/>
    </row>
    <row r="135" spans="1:23" ht="12.75" hidden="1" customHeight="1">
      <c r="A135" s="162"/>
      <c r="B135" s="162"/>
      <c r="C135" s="80" t="str">
        <f>TRIM(N131&amp;M135&amp;N135&amp;O135&amp;P135&amp;Q135&amp;P131)</f>
        <v>Rs Only</v>
      </c>
      <c r="D135" s="160"/>
      <c r="E135" s="160"/>
      <c r="F135" s="160"/>
      <c r="G135" s="160"/>
      <c r="H135" s="160"/>
      <c r="I135" s="160"/>
      <c r="J135" s="160"/>
      <c r="K135" s="160"/>
      <c r="L135" s="160"/>
      <c r="M135" s="163" t="str">
        <f>M133&amp;L133&amp;M134</f>
        <v xml:space="preserve">   </v>
      </c>
      <c r="N135" s="163" t="str">
        <f>N133&amp;L133&amp;N134</f>
        <v xml:space="preserve">   </v>
      </c>
      <c r="O135" s="163" t="str">
        <f>O133&amp;L133&amp;O134</f>
        <v xml:space="preserve">   </v>
      </c>
      <c r="P135" s="163" t="str">
        <f>P133&amp;L133&amp;P134</f>
        <v xml:space="preserve">   </v>
      </c>
      <c r="Q135" s="163" t="str">
        <f>Q133&amp;L133&amp;Q134</f>
        <v xml:space="preserve">  </v>
      </c>
      <c r="R135" s="162"/>
      <c r="S135" s="162"/>
      <c r="T135" s="162"/>
      <c r="U135" s="162"/>
      <c r="V135" s="162"/>
      <c r="W135" s="162"/>
    </row>
    <row r="136" spans="1:23" ht="12.75" customHeight="1">
      <c r="A136" s="162"/>
      <c r="B136" s="162"/>
      <c r="C136" s="160">
        <f>+R136</f>
        <v>0</v>
      </c>
      <c r="D136" s="160"/>
      <c r="E136" s="160"/>
      <c r="F136" s="160"/>
      <c r="G136" s="160"/>
      <c r="H136" s="160" t="s">
        <v>88</v>
      </c>
      <c r="I136" s="160"/>
      <c r="J136" s="160"/>
      <c r="K136" s="160"/>
      <c r="L136" s="160"/>
      <c r="M136" s="160"/>
      <c r="N136" s="160" t="s">
        <v>89</v>
      </c>
      <c r="O136" s="160"/>
      <c r="P136" s="160" t="s">
        <v>90</v>
      </c>
      <c r="Q136" s="160"/>
      <c r="R136" s="162"/>
      <c r="S136" s="162"/>
      <c r="T136" s="162"/>
      <c r="U136" s="162"/>
      <c r="V136" s="162"/>
      <c r="W136" s="162"/>
    </row>
    <row r="137" spans="1:23" ht="12.75" hidden="1" customHeight="1">
      <c r="A137" s="162"/>
      <c r="B137" s="162"/>
      <c r="C137" s="160">
        <f>MOD(C136,100000)</f>
        <v>0</v>
      </c>
      <c r="D137" s="160">
        <f>ROUNDDOWN((MOD(C138,10000))/1000,0)</f>
        <v>0</v>
      </c>
      <c r="E137" s="160">
        <f>ROUNDDOWN((MOD(C138,1000))/100,0)</f>
        <v>0</v>
      </c>
      <c r="F137" s="160">
        <f>ROUNDDOWN((MOD(C138,100))/10,0)</f>
        <v>0</v>
      </c>
      <c r="G137" s="160">
        <f>MOD(C138,10)</f>
        <v>0</v>
      </c>
      <c r="H137" s="160">
        <f>ROUNDDOWN((MOD(C136,100000))/10000,0)</f>
        <v>0</v>
      </c>
      <c r="I137" s="160">
        <f>ROUNDDOWN((MOD(C136,10000))/1000,0)</f>
        <v>0</v>
      </c>
      <c r="J137" s="160">
        <f>ROUNDDOWN((MOD(C136,1000))/100,0)</f>
        <v>0</v>
      </c>
      <c r="K137" s="160">
        <f>ROUNDDOWN((MOD(C136,100))/10,0)</f>
        <v>0</v>
      </c>
      <c r="L137" s="160">
        <f>MOD(C136,10)</f>
        <v>0</v>
      </c>
      <c r="M137" s="160">
        <f>(D137*10)+E137</f>
        <v>0</v>
      </c>
      <c r="N137" s="160">
        <f>(F137*10)+G137</f>
        <v>0</v>
      </c>
      <c r="O137" s="160">
        <f>(H137*10)+I137</f>
        <v>0</v>
      </c>
      <c r="P137" s="160">
        <f>+J137</f>
        <v>0</v>
      </c>
      <c r="Q137" s="160">
        <f>K137*10+L137</f>
        <v>0</v>
      </c>
      <c r="R137" s="162"/>
      <c r="S137" s="162"/>
      <c r="T137" s="162"/>
      <c r="U137" s="162"/>
      <c r="V137" s="162"/>
      <c r="W137" s="162"/>
    </row>
    <row r="138" spans="1:23" ht="12.75" hidden="1" customHeight="1">
      <c r="A138" s="162"/>
      <c r="B138" s="162"/>
      <c r="C138" s="160">
        <f>(C136-C137)/100000</f>
        <v>0</v>
      </c>
      <c r="D138" s="160"/>
      <c r="E138" s="160"/>
      <c r="F138" s="160"/>
      <c r="G138" s="160"/>
      <c r="H138" s="160"/>
      <c r="I138" s="160"/>
      <c r="J138" s="160"/>
      <c r="K138" s="160"/>
      <c r="L138" s="160" t="s">
        <v>58</v>
      </c>
      <c r="M138" s="160" t="str">
        <f t="shared" ref="M138:Q138" si="28">VLOOKUP(M137,$A$5:$B$104,2)</f>
        <v xml:space="preserve"> </v>
      </c>
      <c r="N138" s="160" t="str">
        <f t="shared" si="28"/>
        <v xml:space="preserve"> </v>
      </c>
      <c r="O138" s="160" t="str">
        <f t="shared" si="28"/>
        <v xml:space="preserve"> </v>
      </c>
      <c r="P138" s="160" t="str">
        <f t="shared" si="28"/>
        <v xml:space="preserve"> </v>
      </c>
      <c r="Q138" s="160" t="str">
        <f t="shared" si="28"/>
        <v xml:space="preserve"> </v>
      </c>
      <c r="R138" s="162"/>
      <c r="S138" s="162"/>
      <c r="T138" s="162"/>
      <c r="U138" s="162"/>
      <c r="V138" s="162"/>
      <c r="W138" s="162"/>
    </row>
    <row r="139" spans="1:23" ht="12.75" hidden="1" customHeight="1">
      <c r="A139" s="162"/>
      <c r="B139" s="162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 t="str">
        <f>IF(M137&gt;=1,$B$4,$B$5)</f>
        <v xml:space="preserve"> </v>
      </c>
      <c r="N139" s="160" t="str">
        <f>IF(N137&gt;=1,$B$3,$B$5)</f>
        <v xml:space="preserve"> </v>
      </c>
      <c r="O139" s="160" t="str">
        <f>IF(O137&gt;=1,$B$1,$B$5)</f>
        <v xml:space="preserve"> </v>
      </c>
      <c r="P139" s="160" t="str">
        <f>IF(P137&gt;=1,$B$2,$B$5)</f>
        <v xml:space="preserve"> </v>
      </c>
      <c r="Q139" s="160"/>
      <c r="R139" s="162"/>
      <c r="S139" s="162"/>
      <c r="T139" s="162"/>
      <c r="U139" s="162"/>
      <c r="V139" s="162"/>
      <c r="W139" s="162"/>
    </row>
    <row r="140" spans="1:23" ht="12.75" hidden="1" customHeight="1">
      <c r="A140" s="162"/>
      <c r="B140" s="162"/>
      <c r="C140" s="80" t="str">
        <f>TRIM(N136&amp;M140&amp;N140&amp;O140&amp;P140&amp;Q140&amp;P136)</f>
        <v>Rs Only</v>
      </c>
      <c r="D140" s="160"/>
      <c r="E140" s="160"/>
      <c r="F140" s="160"/>
      <c r="G140" s="160"/>
      <c r="H140" s="160"/>
      <c r="I140" s="160"/>
      <c r="J140" s="160"/>
      <c r="K140" s="160"/>
      <c r="L140" s="160"/>
      <c r="M140" s="163" t="str">
        <f>M138&amp;L138&amp;M139</f>
        <v xml:space="preserve">   </v>
      </c>
      <c r="N140" s="163" t="str">
        <f>N138&amp;L138&amp;N139</f>
        <v xml:space="preserve">   </v>
      </c>
      <c r="O140" s="163" t="str">
        <f>O138&amp;L138&amp;O139</f>
        <v xml:space="preserve">   </v>
      </c>
      <c r="P140" s="163" t="str">
        <f>P138&amp;L138&amp;P139</f>
        <v xml:space="preserve">   </v>
      </c>
      <c r="Q140" s="163" t="str">
        <f>Q138&amp;L138&amp;Q139</f>
        <v xml:space="preserve">  </v>
      </c>
      <c r="R140" s="162"/>
      <c r="S140" s="162"/>
      <c r="T140" s="162"/>
      <c r="U140" s="162"/>
      <c r="V140" s="162"/>
      <c r="W140" s="162"/>
    </row>
    <row r="141" spans="1:23" ht="12.75" customHeight="1">
      <c r="A141" s="162"/>
      <c r="B141" s="162"/>
      <c r="C141" s="160">
        <f>+R141</f>
        <v>0</v>
      </c>
      <c r="D141" s="160"/>
      <c r="E141" s="160"/>
      <c r="F141" s="160"/>
      <c r="G141" s="160"/>
      <c r="H141" s="160" t="s">
        <v>88</v>
      </c>
      <c r="I141" s="160"/>
      <c r="J141" s="160"/>
      <c r="K141" s="160"/>
      <c r="L141" s="160"/>
      <c r="M141" s="160"/>
      <c r="N141" s="160" t="s">
        <v>89</v>
      </c>
      <c r="O141" s="160"/>
      <c r="P141" s="160" t="s">
        <v>90</v>
      </c>
      <c r="Q141" s="160"/>
      <c r="R141" s="162"/>
      <c r="S141" s="162"/>
      <c r="T141" s="162"/>
      <c r="U141" s="162"/>
      <c r="V141" s="162"/>
      <c r="W141" s="162"/>
    </row>
    <row r="142" spans="1:23" ht="12.75" hidden="1" customHeight="1">
      <c r="A142" s="162"/>
      <c r="B142" s="162"/>
      <c r="C142" s="160">
        <f>MOD(C141,100000)</f>
        <v>0</v>
      </c>
      <c r="D142" s="160">
        <f>ROUNDDOWN((MOD(C143,10000))/1000,0)</f>
        <v>0</v>
      </c>
      <c r="E142" s="160">
        <f>ROUNDDOWN((MOD(C143,1000))/100,0)</f>
        <v>0</v>
      </c>
      <c r="F142" s="160">
        <f>ROUNDDOWN((MOD(C143,100))/10,0)</f>
        <v>0</v>
      </c>
      <c r="G142" s="160">
        <f>MOD(C143,10)</f>
        <v>0</v>
      </c>
      <c r="H142" s="160">
        <f>ROUNDDOWN((MOD(C141,100000))/10000,0)</f>
        <v>0</v>
      </c>
      <c r="I142" s="160">
        <f>ROUNDDOWN((MOD(C141,10000))/1000,0)</f>
        <v>0</v>
      </c>
      <c r="J142" s="160">
        <f>ROUNDDOWN((MOD(C141,1000))/100,0)</f>
        <v>0</v>
      </c>
      <c r="K142" s="160">
        <f>ROUNDDOWN((MOD(C141,100))/10,0)</f>
        <v>0</v>
      </c>
      <c r="L142" s="160">
        <f>MOD(C141,10)</f>
        <v>0</v>
      </c>
      <c r="M142" s="160">
        <f>(D142*10)+E142</f>
        <v>0</v>
      </c>
      <c r="N142" s="160">
        <f>(F142*10)+G142</f>
        <v>0</v>
      </c>
      <c r="O142" s="160">
        <f>(H142*10)+I142</f>
        <v>0</v>
      </c>
      <c r="P142" s="160">
        <f>+J142</f>
        <v>0</v>
      </c>
      <c r="Q142" s="160">
        <f>K142*10+L142</f>
        <v>0</v>
      </c>
      <c r="R142" s="162"/>
      <c r="S142" s="162"/>
      <c r="T142" s="162"/>
      <c r="U142" s="162"/>
      <c r="V142" s="162"/>
      <c r="W142" s="162"/>
    </row>
    <row r="143" spans="1:23" ht="12.75" hidden="1" customHeight="1">
      <c r="A143" s="162"/>
      <c r="B143" s="162"/>
      <c r="C143" s="160">
        <f>(C141-C142)/100000</f>
        <v>0</v>
      </c>
      <c r="D143" s="160"/>
      <c r="E143" s="160"/>
      <c r="F143" s="160"/>
      <c r="G143" s="160"/>
      <c r="H143" s="160"/>
      <c r="I143" s="160"/>
      <c r="J143" s="160"/>
      <c r="K143" s="160"/>
      <c r="L143" s="160" t="s">
        <v>58</v>
      </c>
      <c r="M143" s="160" t="str">
        <f t="shared" ref="M143:Q143" si="29">VLOOKUP(M142,$A$5:$B$104,2)</f>
        <v xml:space="preserve"> </v>
      </c>
      <c r="N143" s="160" t="str">
        <f t="shared" si="29"/>
        <v xml:space="preserve"> </v>
      </c>
      <c r="O143" s="160" t="str">
        <f t="shared" si="29"/>
        <v xml:space="preserve"> </v>
      </c>
      <c r="P143" s="160" t="str">
        <f t="shared" si="29"/>
        <v xml:space="preserve"> </v>
      </c>
      <c r="Q143" s="160" t="str">
        <f t="shared" si="29"/>
        <v xml:space="preserve"> </v>
      </c>
      <c r="R143" s="162"/>
      <c r="S143" s="162"/>
      <c r="T143" s="162"/>
      <c r="U143" s="162"/>
      <c r="V143" s="162"/>
      <c r="W143" s="162"/>
    </row>
    <row r="144" spans="1:23" ht="12.75" hidden="1" customHeight="1">
      <c r="A144" s="162"/>
      <c r="B144" s="162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 t="str">
        <f>IF(M142&gt;=1,$B$4,$B$5)</f>
        <v xml:space="preserve"> </v>
      </c>
      <c r="N144" s="160" t="str">
        <f>IF(N142&gt;=1,$B$3,$B$5)</f>
        <v xml:space="preserve"> </v>
      </c>
      <c r="O144" s="160" t="str">
        <f>IF(O142&gt;=1,$B$1,$B$5)</f>
        <v xml:space="preserve"> </v>
      </c>
      <c r="P144" s="160" t="str">
        <f>IF(P142&gt;=1,$B$2,$B$5)</f>
        <v xml:space="preserve"> </v>
      </c>
      <c r="Q144" s="160"/>
      <c r="R144" s="162"/>
      <c r="S144" s="162"/>
      <c r="T144" s="162"/>
      <c r="U144" s="162"/>
      <c r="V144" s="162"/>
      <c r="W144" s="162"/>
    </row>
    <row r="145" spans="1:23" ht="12.75" hidden="1" customHeight="1">
      <c r="A145" s="162"/>
      <c r="B145" s="162"/>
      <c r="C145" s="80" t="str">
        <f>TRIM(N141&amp;M145&amp;N145&amp;O145&amp;P145&amp;Q145&amp;P141)</f>
        <v>Rs Only</v>
      </c>
      <c r="D145" s="160"/>
      <c r="E145" s="160"/>
      <c r="F145" s="160"/>
      <c r="G145" s="160"/>
      <c r="H145" s="160"/>
      <c r="I145" s="160"/>
      <c r="J145" s="160"/>
      <c r="K145" s="160"/>
      <c r="L145" s="160"/>
      <c r="M145" s="163" t="str">
        <f>M143&amp;L143&amp;M144</f>
        <v xml:space="preserve">   </v>
      </c>
      <c r="N145" s="163" t="str">
        <f>N143&amp;L143&amp;N144</f>
        <v xml:space="preserve">   </v>
      </c>
      <c r="O145" s="163" t="str">
        <f>O143&amp;L143&amp;O144</f>
        <v xml:space="preserve">   </v>
      </c>
      <c r="P145" s="163" t="str">
        <f>P143&amp;L143&amp;P144</f>
        <v xml:space="preserve">   </v>
      </c>
      <c r="Q145" s="163" t="str">
        <f>Q143&amp;L143&amp;Q144</f>
        <v xml:space="preserve">  </v>
      </c>
      <c r="R145" s="162"/>
      <c r="S145" s="162"/>
      <c r="T145" s="162"/>
      <c r="U145" s="162"/>
      <c r="V145" s="162"/>
      <c r="W145" s="162"/>
    </row>
    <row r="146" spans="1:23" ht="12.75" customHeight="1">
      <c r="A146" s="162"/>
      <c r="B146" s="162"/>
      <c r="C146" s="160">
        <f>+R146</f>
        <v>0</v>
      </c>
      <c r="D146" s="160"/>
      <c r="E146" s="160"/>
      <c r="F146" s="160"/>
      <c r="G146" s="160"/>
      <c r="H146" s="160" t="s">
        <v>88</v>
      </c>
      <c r="I146" s="160"/>
      <c r="J146" s="160"/>
      <c r="K146" s="160"/>
      <c r="L146" s="160"/>
      <c r="M146" s="160"/>
      <c r="N146" s="160" t="s">
        <v>89</v>
      </c>
      <c r="O146" s="160"/>
      <c r="P146" s="160" t="s">
        <v>90</v>
      </c>
      <c r="Q146" s="160"/>
      <c r="R146" s="162"/>
      <c r="S146" s="162"/>
      <c r="T146" s="162"/>
      <c r="U146" s="162"/>
      <c r="V146" s="162"/>
      <c r="W146" s="162"/>
    </row>
    <row r="147" spans="1:23" ht="12.75" customHeight="1">
      <c r="A147" s="162"/>
      <c r="B147" s="162"/>
      <c r="C147" s="160">
        <f>MOD(C146,100000)</f>
        <v>0</v>
      </c>
      <c r="D147" s="160">
        <f>ROUNDDOWN((MOD(C148,10000))/1000,0)</f>
        <v>0</v>
      </c>
      <c r="E147" s="160">
        <f>ROUNDDOWN((MOD(C148,1000))/100,0)</f>
        <v>0</v>
      </c>
      <c r="F147" s="160">
        <f>ROUNDDOWN((MOD(C148,100))/10,0)</f>
        <v>0</v>
      </c>
      <c r="G147" s="160">
        <f>MOD(C148,10)</f>
        <v>0</v>
      </c>
      <c r="H147" s="160">
        <f>ROUNDDOWN((MOD(C146,100000))/10000,0)</f>
        <v>0</v>
      </c>
      <c r="I147" s="160">
        <f>ROUNDDOWN((MOD(C146,10000))/1000,0)</f>
        <v>0</v>
      </c>
      <c r="J147" s="160">
        <f>ROUNDDOWN((MOD(C146,1000))/100,0)</f>
        <v>0</v>
      </c>
      <c r="K147" s="160">
        <f>ROUNDDOWN((MOD(C146,100))/10,0)</f>
        <v>0</v>
      </c>
      <c r="L147" s="160">
        <f>MOD(C146,10)</f>
        <v>0</v>
      </c>
      <c r="M147" s="160">
        <f>(D147*10)+E147</f>
        <v>0</v>
      </c>
      <c r="N147" s="160">
        <f>(F147*10)+G147</f>
        <v>0</v>
      </c>
      <c r="O147" s="160">
        <f>(H147*10)+I147</f>
        <v>0</v>
      </c>
      <c r="P147" s="160">
        <f>+J147</f>
        <v>0</v>
      </c>
      <c r="Q147" s="160">
        <f>K147*10+L147</f>
        <v>0</v>
      </c>
      <c r="R147" s="162"/>
      <c r="S147" s="162"/>
      <c r="T147" s="162"/>
      <c r="U147" s="162"/>
      <c r="V147" s="162"/>
      <c r="W147" s="162"/>
    </row>
    <row r="148" spans="1:23" ht="12.75" customHeight="1">
      <c r="A148" s="162"/>
      <c r="B148" s="162"/>
      <c r="C148" s="160">
        <f>(C146-C147)/100000</f>
        <v>0</v>
      </c>
      <c r="D148" s="160"/>
      <c r="E148" s="160"/>
      <c r="F148" s="160"/>
      <c r="G148" s="160"/>
      <c r="H148" s="160"/>
      <c r="I148" s="160"/>
      <c r="J148" s="160"/>
      <c r="K148" s="160"/>
      <c r="L148" s="160" t="s">
        <v>58</v>
      </c>
      <c r="M148" s="160" t="str">
        <f t="shared" ref="M148:Q148" si="30">VLOOKUP(M147,$A$5:$B$104,2)</f>
        <v xml:space="preserve"> </v>
      </c>
      <c r="N148" s="160" t="str">
        <f t="shared" si="30"/>
        <v xml:space="preserve"> </v>
      </c>
      <c r="O148" s="160" t="str">
        <f t="shared" si="30"/>
        <v xml:space="preserve"> </v>
      </c>
      <c r="P148" s="160" t="str">
        <f t="shared" si="30"/>
        <v xml:space="preserve"> </v>
      </c>
      <c r="Q148" s="160" t="str">
        <f t="shared" si="30"/>
        <v xml:space="preserve"> </v>
      </c>
      <c r="R148" s="162"/>
      <c r="S148" s="162"/>
      <c r="T148" s="162"/>
      <c r="U148" s="162"/>
      <c r="V148" s="162"/>
      <c r="W148" s="162"/>
    </row>
    <row r="149" spans="1:23" ht="12.75" customHeight="1">
      <c r="A149" s="162"/>
      <c r="B149" s="162"/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 t="str">
        <f>IF(M147&gt;=1,$B$4,$B$5)</f>
        <v xml:space="preserve"> </v>
      </c>
      <c r="N149" s="160" t="str">
        <f>IF(N147&gt;=1,$B$3,$B$5)</f>
        <v xml:space="preserve"> </v>
      </c>
      <c r="O149" s="160" t="str">
        <f>IF(O147&gt;=1,$B$1,$B$5)</f>
        <v xml:space="preserve"> </v>
      </c>
      <c r="P149" s="160" t="str">
        <f>IF(P147&gt;=1,$B$2,$B$5)</f>
        <v xml:space="preserve"> </v>
      </c>
      <c r="Q149" s="160"/>
      <c r="R149" s="162"/>
      <c r="S149" s="162"/>
      <c r="T149" s="162"/>
      <c r="U149" s="162"/>
      <c r="V149" s="162"/>
      <c r="W149" s="162"/>
    </row>
    <row r="150" spans="1:23" ht="12.75" customHeight="1">
      <c r="A150" s="162"/>
      <c r="B150" s="162"/>
      <c r="C150" s="80" t="str">
        <f>TRIM(N146&amp;M150&amp;N150&amp;O150&amp;P150&amp;Q150&amp;P146)</f>
        <v>Rs Only</v>
      </c>
      <c r="D150" s="160"/>
      <c r="E150" s="160"/>
      <c r="F150" s="160"/>
      <c r="G150" s="160"/>
      <c r="H150" s="160"/>
      <c r="I150" s="160"/>
      <c r="J150" s="160"/>
      <c r="K150" s="160"/>
      <c r="L150" s="160"/>
      <c r="M150" s="163" t="str">
        <f>M148&amp;L148&amp;M149</f>
        <v xml:space="preserve">   </v>
      </c>
      <c r="N150" s="163" t="str">
        <f>N148&amp;L148&amp;N149</f>
        <v xml:space="preserve">   </v>
      </c>
      <c r="O150" s="163" t="str">
        <f>O148&amp;L148&amp;O149</f>
        <v xml:space="preserve">   </v>
      </c>
      <c r="P150" s="163" t="str">
        <f>P148&amp;L148&amp;P149</f>
        <v xml:space="preserve">   </v>
      </c>
      <c r="Q150" s="163" t="str">
        <f>Q148&amp;L148&amp;Q149</f>
        <v xml:space="preserve">  </v>
      </c>
      <c r="R150" s="162"/>
      <c r="S150" s="162"/>
      <c r="T150" s="162"/>
      <c r="U150" s="162"/>
      <c r="V150" s="162"/>
      <c r="W150" s="162"/>
    </row>
    <row r="151" spans="1:23" ht="12.75" customHeight="1">
      <c r="A151" s="162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</row>
    <row r="152" spans="1:23" ht="12.75" customHeight="1">
      <c r="A152" s="162"/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</row>
    <row r="153" spans="1:23" ht="12.75" customHeight="1">
      <c r="A153" s="162"/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</row>
    <row r="154" spans="1:23" ht="12.75" customHeight="1">
      <c r="A154" s="162"/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</row>
    <row r="155" spans="1:23" ht="12.75" customHeight="1">
      <c r="A155" s="162"/>
      <c r="B155" s="162"/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</row>
    <row r="156" spans="1:23" ht="12.75" customHeight="1">
      <c r="A156" s="162"/>
      <c r="B156" s="162"/>
      <c r="C156" s="162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</row>
    <row r="157" spans="1:23" ht="12.75" customHeight="1">
      <c r="A157" s="162"/>
      <c r="B157" s="162"/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</row>
    <row r="158" spans="1:23" ht="12.75" customHeight="1">
      <c r="A158" s="162"/>
      <c r="B158" s="162"/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</row>
    <row r="159" spans="1:23" ht="12.75" customHeight="1">
      <c r="A159" s="162"/>
      <c r="B159" s="162"/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</row>
    <row r="160" spans="1:23" ht="12.75" customHeight="1">
      <c r="A160" s="162"/>
      <c r="B160" s="162"/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</row>
    <row r="161" spans="1:23" ht="12.75" customHeight="1">
      <c r="A161" s="162"/>
      <c r="B161" s="162"/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</row>
    <row r="162" spans="1:23" ht="12.75" customHeight="1">
      <c r="A162" s="162"/>
      <c r="B162" s="162"/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</row>
    <row r="163" spans="1:23" ht="12.75" customHeight="1">
      <c r="A163" s="162"/>
      <c r="B163" s="162"/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</row>
    <row r="164" spans="1:23" ht="12.75" customHeight="1">
      <c r="A164" s="162"/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</row>
    <row r="165" spans="1:23" ht="12.75" customHeight="1">
      <c r="A165" s="162"/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</row>
    <row r="166" spans="1:23" ht="12.75" customHeight="1">
      <c r="A166" s="162"/>
      <c r="B166" s="162"/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</row>
    <row r="167" spans="1:23" ht="12.75" customHeight="1">
      <c r="A167" s="162"/>
      <c r="B167" s="162"/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</row>
    <row r="168" spans="1:23" ht="12.75" customHeight="1">
      <c r="A168" s="162"/>
      <c r="B168" s="162"/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</row>
    <row r="169" spans="1:23" ht="12.75" customHeight="1">
      <c r="A169" s="162"/>
      <c r="B169" s="162"/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</row>
    <row r="170" spans="1:23" ht="12.75" customHeight="1">
      <c r="A170" s="162"/>
      <c r="B170" s="162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</row>
    <row r="171" spans="1:23" ht="12.75" customHeight="1">
      <c r="A171" s="162"/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</row>
    <row r="172" spans="1:23" ht="12.75" customHeight="1">
      <c r="A172" s="162"/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</row>
    <row r="173" spans="1:23" ht="12.75" customHeight="1">
      <c r="A173" s="162"/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</row>
    <row r="174" spans="1:23" ht="12.75" customHeight="1">
      <c r="A174" s="162"/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</row>
    <row r="175" spans="1:23" ht="12.75" customHeight="1">
      <c r="A175" s="162"/>
      <c r="B175" s="162"/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</row>
    <row r="176" spans="1:23" ht="12.75" customHeight="1">
      <c r="A176" s="162"/>
      <c r="B176" s="162"/>
      <c r="C176" s="162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</row>
    <row r="177" spans="1:23" ht="12.75" customHeight="1">
      <c r="A177" s="162"/>
      <c r="B177" s="162"/>
      <c r="C177" s="162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</row>
    <row r="178" spans="1:23" ht="12.75" customHeight="1">
      <c r="A178" s="162"/>
      <c r="B178" s="162"/>
      <c r="C178" s="162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</row>
    <row r="179" spans="1:23" ht="12.75" customHeight="1">
      <c r="A179" s="162"/>
      <c r="B179" s="162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</row>
    <row r="180" spans="1:23" ht="12.75" customHeight="1">
      <c r="A180" s="162"/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</row>
    <row r="181" spans="1:23" ht="12.75" customHeight="1">
      <c r="A181" s="162"/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</row>
    <row r="182" spans="1:23" ht="12.75" customHeight="1">
      <c r="A182" s="162"/>
      <c r="B182" s="162"/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</row>
    <row r="183" spans="1:23" ht="12.75" customHeight="1">
      <c r="A183" s="162"/>
      <c r="B183" s="162"/>
      <c r="C183" s="162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</row>
    <row r="184" spans="1:23" ht="12.75" customHeight="1">
      <c r="A184" s="162"/>
      <c r="B184" s="162"/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</row>
    <row r="185" spans="1:23" ht="12.75" customHeight="1">
      <c r="A185" s="162"/>
      <c r="B185" s="162"/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</row>
    <row r="186" spans="1:23" ht="12.75" customHeight="1">
      <c r="A186" s="162"/>
      <c r="B186" s="162"/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</row>
    <row r="187" spans="1:23" ht="12.75" customHeight="1">
      <c r="A187" s="162"/>
      <c r="B187" s="162"/>
      <c r="C187" s="162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</row>
    <row r="188" spans="1:23" ht="12.75" customHeight="1">
      <c r="A188" s="162"/>
      <c r="B188" s="162"/>
      <c r="C188" s="162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</row>
    <row r="189" spans="1:23" ht="12.75" customHeight="1">
      <c r="A189" s="162"/>
      <c r="B189" s="162"/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</row>
    <row r="190" spans="1:23" ht="12.75" customHeight="1">
      <c r="A190" s="162"/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</row>
    <row r="191" spans="1:23" ht="12.75" customHeight="1">
      <c r="A191" s="16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</row>
    <row r="192" spans="1:23" ht="12.75" customHeight="1">
      <c r="A192" s="162"/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</row>
    <row r="193" spans="1:23" ht="12.75" customHeight="1">
      <c r="A193" s="162"/>
      <c r="B193" s="162"/>
      <c r="C193" s="162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</row>
    <row r="194" spans="1:23" ht="12.75" customHeight="1">
      <c r="A194" s="162"/>
      <c r="B194" s="162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</row>
    <row r="195" spans="1:23" ht="12.75" customHeight="1">
      <c r="A195" s="162"/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</row>
    <row r="196" spans="1:23" ht="12.75" customHeight="1">
      <c r="A196" s="162"/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</row>
    <row r="197" spans="1:23" ht="12.75" customHeight="1">
      <c r="A197" s="162"/>
      <c r="B197" s="162"/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</row>
    <row r="198" spans="1:23" ht="12.75" customHeight="1">
      <c r="A198" s="162"/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</row>
    <row r="199" spans="1:23" ht="12.75" customHeight="1">
      <c r="A199" s="162"/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</row>
    <row r="200" spans="1:23" ht="12.75" customHeight="1">
      <c r="A200" s="162"/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</row>
    <row r="201" spans="1:23" ht="12.75" customHeight="1">
      <c r="A201" s="162"/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</row>
    <row r="202" spans="1:23" ht="12.75" customHeight="1">
      <c r="A202" s="162"/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</row>
    <row r="203" spans="1:23" ht="12.75" customHeight="1">
      <c r="A203" s="162"/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</row>
    <row r="204" spans="1:23" ht="12.75" customHeight="1">
      <c r="A204" s="162"/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</row>
    <row r="205" spans="1:23" ht="12.75" customHeight="1">
      <c r="A205" s="162"/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</row>
    <row r="206" spans="1:23" ht="12.75" customHeight="1">
      <c r="A206" s="162"/>
      <c r="B206" s="162"/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</row>
    <row r="207" spans="1:23" ht="12.75" customHeight="1">
      <c r="A207" s="162"/>
      <c r="B207" s="162"/>
      <c r="C207" s="162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</row>
    <row r="208" spans="1:23" ht="12.75" customHeight="1">
      <c r="A208" s="162"/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</row>
    <row r="209" spans="1:23" ht="12.75" customHeight="1">
      <c r="A209" s="162"/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</row>
    <row r="210" spans="1:23" ht="12.75" customHeight="1">
      <c r="A210" s="162"/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</row>
    <row r="211" spans="1:23" ht="12.75" customHeight="1">
      <c r="A211" s="162"/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</row>
    <row r="212" spans="1:23" ht="12.75" customHeight="1">
      <c r="A212" s="162"/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</row>
    <row r="213" spans="1:23" ht="12.75" customHeight="1">
      <c r="A213" s="162"/>
      <c r="B213" s="162"/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</row>
    <row r="214" spans="1:23" ht="12.75" customHeight="1">
      <c r="A214" s="162"/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</row>
    <row r="215" spans="1:23" ht="12.75" customHeight="1">
      <c r="A215" s="162"/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</row>
    <row r="216" spans="1:23" ht="12.75" customHeight="1">
      <c r="A216" s="162"/>
      <c r="B216" s="162"/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</row>
    <row r="217" spans="1:23" ht="12.75" customHeight="1">
      <c r="A217" s="162"/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</row>
    <row r="218" spans="1:23" ht="12.75" customHeight="1">
      <c r="A218" s="162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</row>
    <row r="219" spans="1:23" ht="12.75" customHeight="1">
      <c r="A219" s="162"/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</row>
    <row r="220" spans="1:23" ht="12.75" customHeight="1">
      <c r="A220" s="162"/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</row>
    <row r="221" spans="1:23" ht="12.75" customHeight="1">
      <c r="A221" s="162"/>
      <c r="B221" s="162"/>
      <c r="C221" s="162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</row>
    <row r="222" spans="1:23" ht="12.75" customHeight="1">
      <c r="A222" s="162"/>
      <c r="B222" s="162"/>
      <c r="C222" s="162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</row>
    <row r="223" spans="1:23" ht="12.75" customHeight="1">
      <c r="A223" s="162"/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</row>
    <row r="224" spans="1:23" ht="12.75" customHeight="1">
      <c r="A224" s="162"/>
      <c r="B224" s="162"/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</row>
    <row r="225" spans="1:23" ht="12.75" customHeight="1">
      <c r="A225" s="162"/>
      <c r="B225" s="162"/>
      <c r="C225" s="162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</row>
    <row r="226" spans="1:23" ht="12.75" customHeight="1">
      <c r="A226" s="162"/>
      <c r="B226" s="162"/>
      <c r="C226" s="162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</row>
    <row r="227" spans="1:23" ht="12.75" customHeight="1">
      <c r="A227" s="162"/>
      <c r="B227" s="162"/>
      <c r="C227" s="162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</row>
    <row r="228" spans="1:23" ht="12.75" customHeight="1">
      <c r="A228" s="162"/>
      <c r="B228" s="162"/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</row>
    <row r="229" spans="1:23" ht="12.75" customHeight="1">
      <c r="A229" s="162"/>
      <c r="B229" s="162"/>
      <c r="C229" s="162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</row>
    <row r="230" spans="1:23" ht="12.75" customHeight="1">
      <c r="A230" s="162"/>
      <c r="B230" s="162"/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</row>
    <row r="231" spans="1:23" ht="12.75" customHeight="1">
      <c r="A231" s="162"/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</row>
    <row r="232" spans="1:23" ht="12.75" customHeight="1">
      <c r="A232" s="162"/>
      <c r="B232" s="162"/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</row>
    <row r="233" spans="1:23" ht="12.75" customHeight="1">
      <c r="A233" s="162"/>
      <c r="B233" s="162"/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</row>
    <row r="234" spans="1:23" ht="12.75" customHeight="1">
      <c r="A234" s="162"/>
      <c r="B234" s="162"/>
      <c r="C234" s="162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 t="e">
        <f t="shared" ref="R234:R482" si="31">+#REF!</f>
        <v>#REF!</v>
      </c>
      <c r="S234" s="162"/>
      <c r="T234" s="162"/>
      <c r="U234" s="162"/>
      <c r="V234" s="162"/>
      <c r="W234" s="162"/>
    </row>
    <row r="235" spans="1:23" ht="12.75" customHeight="1">
      <c r="A235" s="162"/>
      <c r="B235" s="162"/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 t="e">
        <f t="shared" si="31"/>
        <v>#REF!</v>
      </c>
      <c r="S235" s="162"/>
      <c r="T235" s="162"/>
      <c r="U235" s="162"/>
      <c r="V235" s="162"/>
      <c r="W235" s="162"/>
    </row>
    <row r="236" spans="1:23" ht="12.75" customHeight="1">
      <c r="A236" s="162"/>
      <c r="B236" s="162"/>
      <c r="C236" s="162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 t="e">
        <f t="shared" si="31"/>
        <v>#REF!</v>
      </c>
      <c r="S236" s="162"/>
      <c r="T236" s="162"/>
      <c r="U236" s="162"/>
      <c r="V236" s="162"/>
      <c r="W236" s="162"/>
    </row>
    <row r="237" spans="1:23" ht="12.75" customHeight="1">
      <c r="A237" s="162"/>
      <c r="B237" s="162"/>
      <c r="C237" s="162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 t="e">
        <f t="shared" si="31"/>
        <v>#REF!</v>
      </c>
      <c r="S237" s="162"/>
      <c r="T237" s="162"/>
      <c r="U237" s="162"/>
      <c r="V237" s="162"/>
      <c r="W237" s="162"/>
    </row>
    <row r="238" spans="1:23" ht="12.75" customHeight="1">
      <c r="A238" s="162"/>
      <c r="B238" s="162"/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 t="e">
        <f t="shared" si="31"/>
        <v>#REF!</v>
      </c>
      <c r="S238" s="162"/>
      <c r="T238" s="162"/>
      <c r="U238" s="162"/>
      <c r="V238" s="162"/>
      <c r="W238" s="162"/>
    </row>
    <row r="239" spans="1:23" ht="12.75" customHeight="1">
      <c r="A239" s="162"/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 t="e">
        <f t="shared" si="31"/>
        <v>#REF!</v>
      </c>
      <c r="S239" s="162"/>
      <c r="T239" s="162"/>
      <c r="U239" s="162"/>
      <c r="V239" s="162"/>
      <c r="W239" s="162"/>
    </row>
    <row r="240" spans="1:23" ht="12.75" customHeight="1">
      <c r="A240" s="162"/>
      <c r="B240" s="162"/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 t="e">
        <f t="shared" si="31"/>
        <v>#REF!</v>
      </c>
      <c r="S240" s="162"/>
      <c r="T240" s="162"/>
      <c r="U240" s="162"/>
      <c r="V240" s="162"/>
      <c r="W240" s="162"/>
    </row>
    <row r="241" spans="1:23" ht="12.75" customHeight="1">
      <c r="A241" s="162"/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 t="e">
        <f t="shared" si="31"/>
        <v>#REF!</v>
      </c>
      <c r="S241" s="162"/>
      <c r="T241" s="162"/>
      <c r="U241" s="162"/>
      <c r="V241" s="162"/>
      <c r="W241" s="162"/>
    </row>
    <row r="242" spans="1:23" ht="12.75" customHeight="1">
      <c r="A242" s="162"/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 t="e">
        <f t="shared" si="31"/>
        <v>#REF!</v>
      </c>
      <c r="S242" s="162"/>
      <c r="T242" s="162"/>
      <c r="U242" s="162"/>
      <c r="V242" s="162"/>
      <c r="W242" s="162"/>
    </row>
    <row r="243" spans="1:23" ht="12.75" customHeight="1">
      <c r="A243" s="162"/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 t="e">
        <f t="shared" si="31"/>
        <v>#REF!</v>
      </c>
      <c r="S243" s="162"/>
      <c r="T243" s="162"/>
      <c r="U243" s="162"/>
      <c r="V243" s="162"/>
      <c r="W243" s="162"/>
    </row>
    <row r="244" spans="1:23" ht="12.75" customHeight="1">
      <c r="A244" s="162"/>
      <c r="B244" s="162"/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 t="e">
        <f t="shared" si="31"/>
        <v>#REF!</v>
      </c>
      <c r="S244" s="162"/>
      <c r="T244" s="162"/>
      <c r="U244" s="162"/>
      <c r="V244" s="162"/>
      <c r="W244" s="162"/>
    </row>
    <row r="245" spans="1:23" ht="12.75" customHeight="1">
      <c r="A245" s="162"/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 t="e">
        <f t="shared" si="31"/>
        <v>#REF!</v>
      </c>
      <c r="S245" s="162"/>
      <c r="T245" s="162"/>
      <c r="U245" s="162"/>
      <c r="V245" s="162"/>
      <c r="W245" s="162"/>
    </row>
    <row r="246" spans="1:23" ht="12.75" customHeight="1">
      <c r="A246" s="162"/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 t="e">
        <f t="shared" si="31"/>
        <v>#REF!</v>
      </c>
      <c r="S246" s="162"/>
      <c r="T246" s="162"/>
      <c r="U246" s="162"/>
      <c r="V246" s="162"/>
      <c r="W246" s="162"/>
    </row>
    <row r="247" spans="1:23" ht="12.75" customHeight="1">
      <c r="A247" s="162"/>
      <c r="B247" s="162"/>
      <c r="C247" s="162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 t="e">
        <f t="shared" si="31"/>
        <v>#REF!</v>
      </c>
      <c r="S247" s="162"/>
      <c r="T247" s="162"/>
      <c r="U247" s="162"/>
      <c r="V247" s="162"/>
      <c r="W247" s="162"/>
    </row>
    <row r="248" spans="1:23" ht="12.75" customHeight="1">
      <c r="A248" s="162"/>
      <c r="B248" s="162"/>
      <c r="C248" s="162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 t="e">
        <f t="shared" si="31"/>
        <v>#REF!</v>
      </c>
      <c r="S248" s="162"/>
      <c r="T248" s="162"/>
      <c r="U248" s="162"/>
      <c r="V248" s="162"/>
      <c r="W248" s="162"/>
    </row>
    <row r="249" spans="1:23" ht="12.75" customHeight="1">
      <c r="A249" s="162"/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 t="e">
        <f t="shared" si="31"/>
        <v>#REF!</v>
      </c>
      <c r="S249" s="162"/>
      <c r="T249" s="162"/>
      <c r="U249" s="162"/>
      <c r="V249" s="162"/>
      <c r="W249" s="162"/>
    </row>
    <row r="250" spans="1:23" ht="12.75" customHeight="1">
      <c r="A250" s="162"/>
      <c r="B250" s="162"/>
      <c r="C250" s="162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 t="e">
        <f t="shared" si="31"/>
        <v>#REF!</v>
      </c>
      <c r="S250" s="162"/>
      <c r="T250" s="162"/>
      <c r="U250" s="162"/>
      <c r="V250" s="162"/>
      <c r="W250" s="162"/>
    </row>
    <row r="251" spans="1:23" ht="12.75" customHeight="1">
      <c r="A251" s="162"/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 t="e">
        <f t="shared" si="31"/>
        <v>#REF!</v>
      </c>
      <c r="S251" s="162"/>
      <c r="T251" s="162"/>
      <c r="U251" s="162"/>
      <c r="V251" s="162"/>
      <c r="W251" s="162"/>
    </row>
    <row r="252" spans="1:23" ht="12.75" customHeight="1">
      <c r="A252" s="162"/>
      <c r="B252" s="162"/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 t="e">
        <f t="shared" si="31"/>
        <v>#REF!</v>
      </c>
      <c r="S252" s="162"/>
      <c r="T252" s="162"/>
      <c r="U252" s="162"/>
      <c r="V252" s="162"/>
      <c r="W252" s="162"/>
    </row>
    <row r="253" spans="1:23" ht="12.75" customHeight="1">
      <c r="A253" s="162"/>
      <c r="B253" s="162"/>
      <c r="C253" s="162"/>
      <c r="D253" s="162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 t="e">
        <f t="shared" si="31"/>
        <v>#REF!</v>
      </c>
      <c r="S253" s="162"/>
      <c r="T253" s="162"/>
      <c r="U253" s="162"/>
      <c r="V253" s="162"/>
      <c r="W253" s="162"/>
    </row>
    <row r="254" spans="1:23" ht="12.75" customHeight="1">
      <c r="A254" s="162"/>
      <c r="B254" s="162"/>
      <c r="C254" s="162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 t="e">
        <f t="shared" si="31"/>
        <v>#REF!</v>
      </c>
      <c r="S254" s="162"/>
      <c r="T254" s="162"/>
      <c r="U254" s="162"/>
      <c r="V254" s="162"/>
      <c r="W254" s="162"/>
    </row>
    <row r="255" spans="1:23" ht="12.75" customHeight="1">
      <c r="A255" s="162"/>
      <c r="B255" s="162"/>
      <c r="C255" s="162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 t="e">
        <f t="shared" si="31"/>
        <v>#REF!</v>
      </c>
      <c r="S255" s="162"/>
      <c r="T255" s="162"/>
      <c r="U255" s="162"/>
      <c r="V255" s="162"/>
      <c r="W255" s="162"/>
    </row>
    <row r="256" spans="1:23" ht="12.75" customHeight="1">
      <c r="A256" s="162"/>
      <c r="B256" s="162"/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 t="e">
        <f t="shared" si="31"/>
        <v>#REF!</v>
      </c>
      <c r="S256" s="162"/>
      <c r="T256" s="162"/>
      <c r="U256" s="162"/>
      <c r="V256" s="162"/>
      <c r="W256" s="162"/>
    </row>
    <row r="257" spans="1:23" ht="12.75" customHeight="1">
      <c r="A257" s="162"/>
      <c r="B257" s="162"/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 t="e">
        <f t="shared" si="31"/>
        <v>#REF!</v>
      </c>
      <c r="S257" s="162"/>
      <c r="T257" s="162"/>
      <c r="U257" s="162"/>
      <c r="V257" s="162"/>
      <c r="W257" s="162"/>
    </row>
    <row r="258" spans="1:23" ht="12.75" customHeight="1">
      <c r="A258" s="162"/>
      <c r="B258" s="162"/>
      <c r="C258" s="162"/>
      <c r="D258" s="162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 t="e">
        <f t="shared" si="31"/>
        <v>#REF!</v>
      </c>
      <c r="S258" s="162"/>
      <c r="T258" s="162"/>
      <c r="U258" s="162"/>
      <c r="V258" s="162"/>
      <c r="W258" s="162"/>
    </row>
    <row r="259" spans="1:23" ht="12.75" customHeight="1">
      <c r="A259" s="162"/>
      <c r="B259" s="162"/>
      <c r="C259" s="162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 t="e">
        <f t="shared" si="31"/>
        <v>#REF!</v>
      </c>
      <c r="S259" s="162"/>
      <c r="T259" s="162"/>
      <c r="U259" s="162"/>
      <c r="V259" s="162"/>
      <c r="W259" s="162"/>
    </row>
    <row r="260" spans="1:23" ht="12.75" customHeight="1">
      <c r="A260" s="162"/>
      <c r="B260" s="162"/>
      <c r="C260" s="162"/>
      <c r="D260" s="162"/>
      <c r="E260" s="162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 t="e">
        <f t="shared" si="31"/>
        <v>#REF!</v>
      </c>
      <c r="S260" s="162"/>
      <c r="T260" s="162"/>
      <c r="U260" s="162"/>
      <c r="V260" s="162"/>
      <c r="W260" s="162"/>
    </row>
    <row r="261" spans="1:23" ht="12.75" customHeight="1">
      <c r="A261" s="162"/>
      <c r="B261" s="162"/>
      <c r="C261" s="162"/>
      <c r="D261" s="162"/>
      <c r="E261" s="162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 t="e">
        <f t="shared" si="31"/>
        <v>#REF!</v>
      </c>
      <c r="S261" s="162"/>
      <c r="T261" s="162"/>
      <c r="U261" s="162"/>
      <c r="V261" s="162"/>
      <c r="W261" s="162"/>
    </row>
    <row r="262" spans="1:23" ht="12.75" customHeight="1">
      <c r="A262" s="162"/>
      <c r="B262" s="162"/>
      <c r="C262" s="162"/>
      <c r="D262" s="162"/>
      <c r="E262" s="162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 t="e">
        <f t="shared" si="31"/>
        <v>#REF!</v>
      </c>
      <c r="S262" s="162"/>
      <c r="T262" s="162"/>
      <c r="U262" s="162"/>
      <c r="V262" s="162"/>
      <c r="W262" s="162"/>
    </row>
    <row r="263" spans="1:23" ht="12.75" customHeight="1">
      <c r="A263" s="162"/>
      <c r="B263" s="162"/>
      <c r="C263" s="162"/>
      <c r="D263" s="162"/>
      <c r="E263" s="162"/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 t="e">
        <f t="shared" si="31"/>
        <v>#REF!</v>
      </c>
      <c r="S263" s="162"/>
      <c r="T263" s="162"/>
      <c r="U263" s="162"/>
      <c r="V263" s="162"/>
      <c r="W263" s="162"/>
    </row>
    <row r="264" spans="1:23" ht="12.75" customHeight="1">
      <c r="A264" s="162"/>
      <c r="B264" s="162"/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 t="e">
        <f t="shared" si="31"/>
        <v>#REF!</v>
      </c>
      <c r="S264" s="162"/>
      <c r="T264" s="162"/>
      <c r="U264" s="162"/>
      <c r="V264" s="162"/>
      <c r="W264" s="162"/>
    </row>
    <row r="265" spans="1:23" ht="12.75" customHeight="1">
      <c r="A265" s="162"/>
      <c r="B265" s="162"/>
      <c r="C265" s="162"/>
      <c r="D265" s="162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 t="e">
        <f t="shared" si="31"/>
        <v>#REF!</v>
      </c>
      <c r="S265" s="162"/>
      <c r="T265" s="162"/>
      <c r="U265" s="162"/>
      <c r="V265" s="162"/>
      <c r="W265" s="162"/>
    </row>
    <row r="266" spans="1:23" ht="12.75" customHeight="1">
      <c r="A266" s="162"/>
      <c r="B266" s="162"/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 t="e">
        <f t="shared" si="31"/>
        <v>#REF!</v>
      </c>
      <c r="S266" s="162"/>
      <c r="T266" s="162"/>
      <c r="U266" s="162"/>
      <c r="V266" s="162"/>
      <c r="W266" s="162"/>
    </row>
    <row r="267" spans="1:23" ht="12.75" customHeight="1">
      <c r="A267" s="162"/>
      <c r="B267" s="162"/>
      <c r="C267" s="162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 t="e">
        <f t="shared" si="31"/>
        <v>#REF!</v>
      </c>
      <c r="S267" s="162"/>
      <c r="T267" s="162"/>
      <c r="U267" s="162"/>
      <c r="V267" s="162"/>
      <c r="W267" s="162"/>
    </row>
    <row r="268" spans="1:23" ht="12.75" customHeight="1">
      <c r="A268" s="162"/>
      <c r="B268" s="162"/>
      <c r="C268" s="162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 t="e">
        <f t="shared" si="31"/>
        <v>#REF!</v>
      </c>
      <c r="S268" s="162"/>
      <c r="T268" s="162"/>
      <c r="U268" s="162"/>
      <c r="V268" s="162"/>
      <c r="W268" s="162"/>
    </row>
    <row r="269" spans="1:23" ht="12.75" customHeight="1">
      <c r="A269" s="162"/>
      <c r="B269" s="162"/>
      <c r="C269" s="162"/>
      <c r="D269" s="162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 t="e">
        <f t="shared" si="31"/>
        <v>#REF!</v>
      </c>
      <c r="S269" s="162"/>
      <c r="T269" s="162"/>
      <c r="U269" s="162"/>
      <c r="V269" s="162"/>
      <c r="W269" s="162"/>
    </row>
    <row r="270" spans="1:23" ht="12.75" customHeight="1">
      <c r="A270" s="162"/>
      <c r="B270" s="162"/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 t="e">
        <f t="shared" si="31"/>
        <v>#REF!</v>
      </c>
      <c r="S270" s="162"/>
      <c r="T270" s="162"/>
      <c r="U270" s="162"/>
      <c r="V270" s="162"/>
      <c r="W270" s="162"/>
    </row>
    <row r="271" spans="1:23" ht="12.75" customHeight="1">
      <c r="A271" s="162"/>
      <c r="B271" s="162"/>
      <c r="C271" s="162"/>
      <c r="D271" s="162"/>
      <c r="E271" s="162"/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 t="e">
        <f t="shared" si="31"/>
        <v>#REF!</v>
      </c>
      <c r="S271" s="162"/>
      <c r="T271" s="162"/>
      <c r="U271" s="162"/>
      <c r="V271" s="162"/>
      <c r="W271" s="162"/>
    </row>
    <row r="272" spans="1:23" ht="12.75" customHeight="1">
      <c r="A272" s="162"/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 t="e">
        <f t="shared" si="31"/>
        <v>#REF!</v>
      </c>
      <c r="S272" s="162"/>
      <c r="T272" s="162"/>
      <c r="U272" s="162"/>
      <c r="V272" s="162"/>
      <c r="W272" s="162"/>
    </row>
    <row r="273" spans="1:23" ht="12.75" customHeight="1">
      <c r="A273" s="162"/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 t="e">
        <f t="shared" si="31"/>
        <v>#REF!</v>
      </c>
      <c r="S273" s="162"/>
      <c r="T273" s="162"/>
      <c r="U273" s="162"/>
      <c r="V273" s="162"/>
      <c r="W273" s="162"/>
    </row>
    <row r="274" spans="1:23" ht="12.75" customHeight="1">
      <c r="A274" s="162"/>
      <c r="B274" s="162"/>
      <c r="C274" s="162"/>
      <c r="D274" s="162"/>
      <c r="E274" s="162"/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 t="e">
        <f t="shared" si="31"/>
        <v>#REF!</v>
      </c>
      <c r="S274" s="162"/>
      <c r="T274" s="162"/>
      <c r="U274" s="162"/>
      <c r="V274" s="162"/>
      <c r="W274" s="162"/>
    </row>
    <row r="275" spans="1:23" ht="12.75" customHeight="1">
      <c r="A275" s="162"/>
      <c r="B275" s="162"/>
      <c r="C275" s="162"/>
      <c r="D275" s="162"/>
      <c r="E275" s="162"/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162" t="e">
        <f t="shared" si="31"/>
        <v>#REF!</v>
      </c>
      <c r="S275" s="162"/>
      <c r="T275" s="162"/>
      <c r="U275" s="162"/>
      <c r="V275" s="162"/>
      <c r="W275" s="162"/>
    </row>
    <row r="276" spans="1:23" ht="12.75" customHeight="1">
      <c r="A276" s="162"/>
      <c r="B276" s="162"/>
      <c r="C276" s="162"/>
      <c r="D276" s="162"/>
      <c r="E276" s="162"/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 t="e">
        <f t="shared" si="31"/>
        <v>#REF!</v>
      </c>
      <c r="S276" s="162"/>
      <c r="T276" s="162"/>
      <c r="U276" s="162"/>
      <c r="V276" s="162"/>
      <c r="W276" s="162"/>
    </row>
    <row r="277" spans="1:23" ht="12.75" customHeight="1">
      <c r="A277" s="162"/>
      <c r="B277" s="162"/>
      <c r="C277" s="162"/>
      <c r="D277" s="162"/>
      <c r="E277" s="162"/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 t="e">
        <f t="shared" si="31"/>
        <v>#REF!</v>
      </c>
      <c r="S277" s="162"/>
      <c r="T277" s="162"/>
      <c r="U277" s="162"/>
      <c r="V277" s="162"/>
      <c r="W277" s="162"/>
    </row>
    <row r="278" spans="1:23" ht="12.75" customHeight="1">
      <c r="A278" s="162"/>
      <c r="B278" s="162"/>
      <c r="C278" s="162"/>
      <c r="D278" s="162"/>
      <c r="E278" s="162"/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 t="e">
        <f t="shared" si="31"/>
        <v>#REF!</v>
      </c>
      <c r="S278" s="162"/>
      <c r="T278" s="162"/>
      <c r="U278" s="162"/>
      <c r="V278" s="162"/>
      <c r="W278" s="162"/>
    </row>
    <row r="279" spans="1:23" ht="12.75" customHeight="1">
      <c r="A279" s="162"/>
      <c r="B279" s="162"/>
      <c r="C279" s="162"/>
      <c r="D279" s="162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 t="e">
        <f t="shared" si="31"/>
        <v>#REF!</v>
      </c>
      <c r="S279" s="162"/>
      <c r="T279" s="162"/>
      <c r="U279" s="162"/>
      <c r="V279" s="162"/>
      <c r="W279" s="162"/>
    </row>
    <row r="280" spans="1:23" ht="12.75" customHeight="1">
      <c r="A280" s="162"/>
      <c r="B280" s="162"/>
      <c r="C280" s="162"/>
      <c r="D280" s="162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 t="e">
        <f t="shared" si="31"/>
        <v>#REF!</v>
      </c>
      <c r="S280" s="162"/>
      <c r="T280" s="162"/>
      <c r="U280" s="162"/>
      <c r="V280" s="162"/>
      <c r="W280" s="162"/>
    </row>
    <row r="281" spans="1:23" ht="12.75" customHeight="1">
      <c r="A281" s="162"/>
      <c r="B281" s="162"/>
      <c r="C281" s="162"/>
      <c r="D281" s="162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 t="e">
        <f t="shared" si="31"/>
        <v>#REF!</v>
      </c>
      <c r="S281" s="162"/>
      <c r="T281" s="162"/>
      <c r="U281" s="162"/>
      <c r="V281" s="162"/>
      <c r="W281" s="162"/>
    </row>
    <row r="282" spans="1:23" ht="12.75" customHeight="1">
      <c r="A282" s="162"/>
      <c r="B282" s="162"/>
      <c r="C282" s="162"/>
      <c r="D282" s="162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 t="e">
        <f t="shared" si="31"/>
        <v>#REF!</v>
      </c>
      <c r="S282" s="162"/>
      <c r="T282" s="162"/>
      <c r="U282" s="162"/>
      <c r="V282" s="162"/>
      <c r="W282" s="162"/>
    </row>
    <row r="283" spans="1:23" ht="12.75" customHeight="1">
      <c r="A283" s="162"/>
      <c r="B283" s="162"/>
      <c r="C283" s="162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 t="e">
        <f t="shared" si="31"/>
        <v>#REF!</v>
      </c>
      <c r="S283" s="162"/>
      <c r="T283" s="162"/>
      <c r="U283" s="162"/>
      <c r="V283" s="162"/>
      <c r="W283" s="162"/>
    </row>
    <row r="284" spans="1:23" ht="12.75" customHeight="1">
      <c r="A284" s="162"/>
      <c r="B284" s="162"/>
      <c r="C284" s="162"/>
      <c r="D284" s="162"/>
      <c r="E284" s="162"/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 t="e">
        <f t="shared" si="31"/>
        <v>#REF!</v>
      </c>
      <c r="S284" s="162"/>
      <c r="T284" s="162"/>
      <c r="U284" s="162"/>
      <c r="V284" s="162"/>
      <c r="W284" s="162"/>
    </row>
    <row r="285" spans="1:23" ht="12.75" customHeight="1">
      <c r="A285" s="162"/>
      <c r="B285" s="162"/>
      <c r="C285" s="162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 t="e">
        <f t="shared" si="31"/>
        <v>#REF!</v>
      </c>
      <c r="S285" s="162"/>
      <c r="T285" s="162"/>
      <c r="U285" s="162"/>
      <c r="V285" s="162"/>
      <c r="W285" s="162"/>
    </row>
    <row r="286" spans="1:23" ht="12.75" customHeight="1">
      <c r="A286" s="162"/>
      <c r="B286" s="162"/>
      <c r="C286" s="162"/>
      <c r="D286" s="162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 t="e">
        <f t="shared" si="31"/>
        <v>#REF!</v>
      </c>
      <c r="S286" s="162"/>
      <c r="T286" s="162"/>
      <c r="U286" s="162"/>
      <c r="V286" s="162"/>
      <c r="W286" s="162"/>
    </row>
    <row r="287" spans="1:23" ht="12.75" customHeight="1">
      <c r="A287" s="162"/>
      <c r="B287" s="162"/>
      <c r="C287" s="162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 t="e">
        <f t="shared" si="31"/>
        <v>#REF!</v>
      </c>
      <c r="S287" s="162"/>
      <c r="T287" s="162"/>
      <c r="U287" s="162"/>
      <c r="V287" s="162"/>
      <c r="W287" s="162"/>
    </row>
    <row r="288" spans="1:23" ht="12.75" customHeight="1">
      <c r="A288" s="162"/>
      <c r="B288" s="162"/>
      <c r="C288" s="162"/>
      <c r="D288" s="162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 t="e">
        <f t="shared" si="31"/>
        <v>#REF!</v>
      </c>
      <c r="S288" s="162"/>
      <c r="T288" s="162"/>
      <c r="U288" s="162"/>
      <c r="V288" s="162"/>
      <c r="W288" s="162"/>
    </row>
    <row r="289" spans="1:23" ht="12.75" customHeight="1">
      <c r="A289" s="162"/>
      <c r="B289" s="162"/>
      <c r="C289" s="162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 t="e">
        <f t="shared" si="31"/>
        <v>#REF!</v>
      </c>
      <c r="S289" s="162"/>
      <c r="T289" s="162"/>
      <c r="U289" s="162"/>
      <c r="V289" s="162"/>
      <c r="W289" s="162"/>
    </row>
    <row r="290" spans="1:23" ht="12.75" customHeight="1">
      <c r="A290" s="162"/>
      <c r="B290" s="162"/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 t="e">
        <f t="shared" si="31"/>
        <v>#REF!</v>
      </c>
      <c r="S290" s="162"/>
      <c r="T290" s="162"/>
      <c r="U290" s="162"/>
      <c r="V290" s="162"/>
      <c r="W290" s="162"/>
    </row>
    <row r="291" spans="1:23" ht="12.75" customHeight="1">
      <c r="A291" s="162"/>
      <c r="B291" s="162"/>
      <c r="C291" s="162"/>
      <c r="D291" s="162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 t="e">
        <f t="shared" si="31"/>
        <v>#REF!</v>
      </c>
      <c r="S291" s="162"/>
      <c r="T291" s="162"/>
      <c r="U291" s="162"/>
      <c r="V291" s="162"/>
      <c r="W291" s="162"/>
    </row>
    <row r="292" spans="1:23" ht="12.75" customHeight="1">
      <c r="A292" s="162"/>
      <c r="B292" s="162"/>
      <c r="C292" s="162"/>
      <c r="D292" s="162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 t="e">
        <f t="shared" si="31"/>
        <v>#REF!</v>
      </c>
      <c r="S292" s="162"/>
      <c r="T292" s="162"/>
      <c r="U292" s="162"/>
      <c r="V292" s="162"/>
      <c r="W292" s="162"/>
    </row>
    <row r="293" spans="1:23" ht="12.75" customHeight="1">
      <c r="A293" s="162"/>
      <c r="B293" s="162"/>
      <c r="C293" s="162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 t="e">
        <f t="shared" si="31"/>
        <v>#REF!</v>
      </c>
      <c r="S293" s="162"/>
      <c r="T293" s="162"/>
      <c r="U293" s="162"/>
      <c r="V293" s="162"/>
      <c r="W293" s="162"/>
    </row>
    <row r="294" spans="1:23" ht="12.75" customHeight="1">
      <c r="A294" s="162"/>
      <c r="B294" s="162"/>
      <c r="C294" s="162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 t="e">
        <f t="shared" si="31"/>
        <v>#REF!</v>
      </c>
      <c r="S294" s="162"/>
      <c r="T294" s="162"/>
      <c r="U294" s="162"/>
      <c r="V294" s="162"/>
      <c r="W294" s="162"/>
    </row>
    <row r="295" spans="1:23" ht="12.75" customHeight="1">
      <c r="A295" s="162"/>
      <c r="B295" s="162"/>
      <c r="C295" s="162"/>
      <c r="D295" s="162"/>
      <c r="E295" s="162"/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 t="e">
        <f t="shared" si="31"/>
        <v>#REF!</v>
      </c>
      <c r="S295" s="162"/>
      <c r="T295" s="162"/>
      <c r="U295" s="162"/>
      <c r="V295" s="162"/>
      <c r="W295" s="162"/>
    </row>
    <row r="296" spans="1:23" ht="12.75" customHeight="1">
      <c r="A296" s="162"/>
      <c r="B296" s="162"/>
      <c r="C296" s="162"/>
      <c r="D296" s="162"/>
      <c r="E296" s="162"/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 t="e">
        <f t="shared" si="31"/>
        <v>#REF!</v>
      </c>
      <c r="S296" s="162"/>
      <c r="T296" s="162"/>
      <c r="U296" s="162"/>
      <c r="V296" s="162"/>
      <c r="W296" s="162"/>
    </row>
    <row r="297" spans="1:23" ht="12.75" customHeight="1">
      <c r="A297" s="162"/>
      <c r="B297" s="162"/>
      <c r="C297" s="162"/>
      <c r="D297" s="162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 t="e">
        <f t="shared" si="31"/>
        <v>#REF!</v>
      </c>
      <c r="S297" s="162"/>
      <c r="T297" s="162"/>
      <c r="U297" s="162"/>
      <c r="V297" s="162"/>
      <c r="W297" s="162"/>
    </row>
    <row r="298" spans="1:23" ht="12.75" customHeight="1">
      <c r="A298" s="162"/>
      <c r="B298" s="162"/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 t="e">
        <f t="shared" si="31"/>
        <v>#REF!</v>
      </c>
      <c r="S298" s="162"/>
      <c r="T298" s="162"/>
      <c r="U298" s="162"/>
      <c r="V298" s="162"/>
      <c r="W298" s="162"/>
    </row>
    <row r="299" spans="1:23" ht="12.75" customHeight="1">
      <c r="A299" s="162"/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 t="e">
        <f t="shared" si="31"/>
        <v>#REF!</v>
      </c>
      <c r="S299" s="162"/>
      <c r="T299" s="162"/>
      <c r="U299" s="162"/>
      <c r="V299" s="162"/>
      <c r="W299" s="162"/>
    </row>
    <row r="300" spans="1:23" ht="12.75" customHeight="1">
      <c r="A300" s="162"/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 t="e">
        <f t="shared" si="31"/>
        <v>#REF!</v>
      </c>
      <c r="S300" s="162"/>
      <c r="T300" s="162"/>
      <c r="U300" s="162"/>
      <c r="V300" s="162"/>
      <c r="W300" s="162"/>
    </row>
    <row r="301" spans="1:23" ht="12.75" customHeight="1">
      <c r="A301" s="162"/>
      <c r="B301" s="162"/>
      <c r="C301" s="162"/>
      <c r="D301" s="162"/>
      <c r="E301" s="162"/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 t="e">
        <f t="shared" si="31"/>
        <v>#REF!</v>
      </c>
      <c r="S301" s="162"/>
      <c r="T301" s="162"/>
      <c r="U301" s="162"/>
      <c r="V301" s="162"/>
      <c r="W301" s="162"/>
    </row>
    <row r="302" spans="1:23" ht="12.75" customHeight="1">
      <c r="A302" s="162"/>
      <c r="B302" s="162"/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 t="e">
        <f t="shared" si="31"/>
        <v>#REF!</v>
      </c>
      <c r="S302" s="162"/>
      <c r="T302" s="162"/>
      <c r="U302" s="162"/>
      <c r="V302" s="162"/>
      <c r="W302" s="162"/>
    </row>
    <row r="303" spans="1:23" ht="12.75" customHeight="1">
      <c r="A303" s="162"/>
      <c r="B303" s="162"/>
      <c r="C303" s="162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 t="e">
        <f t="shared" si="31"/>
        <v>#REF!</v>
      </c>
      <c r="S303" s="162"/>
      <c r="T303" s="162"/>
      <c r="U303" s="162"/>
      <c r="V303" s="162"/>
      <c r="W303" s="162"/>
    </row>
    <row r="304" spans="1:23" ht="12.75" customHeight="1">
      <c r="A304" s="162"/>
      <c r="B304" s="162"/>
      <c r="C304" s="162"/>
      <c r="D304" s="162"/>
      <c r="E304" s="162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 t="e">
        <f t="shared" si="31"/>
        <v>#REF!</v>
      </c>
      <c r="S304" s="162"/>
      <c r="T304" s="162"/>
      <c r="U304" s="162"/>
      <c r="V304" s="162"/>
      <c r="W304" s="162"/>
    </row>
    <row r="305" spans="1:23" ht="12.75" customHeight="1">
      <c r="A305" s="162"/>
      <c r="B305" s="162"/>
      <c r="C305" s="162"/>
      <c r="D305" s="162"/>
      <c r="E305" s="162"/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 t="e">
        <f t="shared" si="31"/>
        <v>#REF!</v>
      </c>
      <c r="S305" s="162"/>
      <c r="T305" s="162"/>
      <c r="U305" s="162"/>
      <c r="V305" s="162"/>
      <c r="W305" s="162"/>
    </row>
    <row r="306" spans="1:23" ht="12.75" customHeight="1">
      <c r="A306" s="162"/>
      <c r="B306" s="162"/>
      <c r="C306" s="162"/>
      <c r="D306" s="162"/>
      <c r="E306" s="162"/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 t="e">
        <f t="shared" si="31"/>
        <v>#REF!</v>
      </c>
      <c r="S306" s="162"/>
      <c r="T306" s="162"/>
      <c r="U306" s="162"/>
      <c r="V306" s="162"/>
      <c r="W306" s="162"/>
    </row>
    <row r="307" spans="1:23" ht="12.75" customHeight="1">
      <c r="A307" s="162"/>
      <c r="B307" s="162"/>
      <c r="C307" s="162"/>
      <c r="D307" s="162"/>
      <c r="E307" s="162"/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 t="e">
        <f t="shared" si="31"/>
        <v>#REF!</v>
      </c>
      <c r="S307" s="162"/>
      <c r="T307" s="162"/>
      <c r="U307" s="162"/>
      <c r="V307" s="162"/>
      <c r="W307" s="162"/>
    </row>
    <row r="308" spans="1:23" ht="12.75" customHeight="1">
      <c r="A308" s="162"/>
      <c r="B308" s="162"/>
      <c r="C308" s="162"/>
      <c r="D308" s="162"/>
      <c r="E308" s="162"/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 t="e">
        <f t="shared" si="31"/>
        <v>#REF!</v>
      </c>
      <c r="S308" s="162"/>
      <c r="T308" s="162"/>
      <c r="U308" s="162"/>
      <c r="V308" s="162"/>
      <c r="W308" s="162"/>
    </row>
    <row r="309" spans="1:23" ht="12.75" customHeight="1">
      <c r="A309" s="162"/>
      <c r="B309" s="162"/>
      <c r="C309" s="162"/>
      <c r="D309" s="162"/>
      <c r="E309" s="162"/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 t="e">
        <f t="shared" si="31"/>
        <v>#REF!</v>
      </c>
      <c r="S309" s="162"/>
      <c r="T309" s="162"/>
      <c r="U309" s="162"/>
      <c r="V309" s="162"/>
      <c r="W309" s="162"/>
    </row>
    <row r="310" spans="1:23" ht="12.75" customHeight="1">
      <c r="A310" s="162"/>
      <c r="B310" s="162"/>
      <c r="C310" s="162"/>
      <c r="D310" s="162"/>
      <c r="E310" s="162"/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 t="e">
        <f t="shared" si="31"/>
        <v>#REF!</v>
      </c>
      <c r="S310" s="162"/>
      <c r="T310" s="162"/>
      <c r="U310" s="162"/>
      <c r="V310" s="162"/>
      <c r="W310" s="162"/>
    </row>
    <row r="311" spans="1:23" ht="12.75" customHeight="1">
      <c r="A311" s="162"/>
      <c r="B311" s="162"/>
      <c r="C311" s="162"/>
      <c r="D311" s="162"/>
      <c r="E311" s="162"/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 t="e">
        <f t="shared" si="31"/>
        <v>#REF!</v>
      </c>
      <c r="S311" s="162"/>
      <c r="T311" s="162"/>
      <c r="U311" s="162"/>
      <c r="V311" s="162"/>
      <c r="W311" s="162"/>
    </row>
    <row r="312" spans="1:23" ht="12.75" customHeight="1">
      <c r="A312" s="162"/>
      <c r="B312" s="162"/>
      <c r="C312" s="162"/>
      <c r="D312" s="162"/>
      <c r="E312" s="162"/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2"/>
      <c r="R312" s="162" t="e">
        <f t="shared" si="31"/>
        <v>#REF!</v>
      </c>
      <c r="S312" s="162"/>
      <c r="T312" s="162"/>
      <c r="U312" s="162"/>
      <c r="V312" s="162"/>
      <c r="W312" s="162"/>
    </row>
    <row r="313" spans="1:23" ht="12.75" customHeight="1">
      <c r="A313" s="162"/>
      <c r="B313" s="162"/>
      <c r="C313" s="162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 t="e">
        <f t="shared" si="31"/>
        <v>#REF!</v>
      </c>
      <c r="S313" s="162"/>
      <c r="T313" s="162"/>
      <c r="U313" s="162"/>
      <c r="V313" s="162"/>
      <c r="W313" s="162"/>
    </row>
    <row r="314" spans="1:23" ht="12.75" customHeight="1">
      <c r="A314" s="162"/>
      <c r="B314" s="162"/>
      <c r="C314" s="162"/>
      <c r="D314" s="162"/>
      <c r="E314" s="162"/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 t="e">
        <f t="shared" si="31"/>
        <v>#REF!</v>
      </c>
      <c r="S314" s="162"/>
      <c r="T314" s="162"/>
      <c r="U314" s="162"/>
      <c r="V314" s="162"/>
      <c r="W314" s="162"/>
    </row>
    <row r="315" spans="1:23" ht="12.75" customHeight="1">
      <c r="A315" s="162"/>
      <c r="B315" s="162"/>
      <c r="C315" s="162"/>
      <c r="D315" s="162"/>
      <c r="E315" s="162"/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 t="e">
        <f t="shared" si="31"/>
        <v>#REF!</v>
      </c>
      <c r="S315" s="162"/>
      <c r="T315" s="162"/>
      <c r="U315" s="162"/>
      <c r="V315" s="162"/>
      <c r="W315" s="162"/>
    </row>
    <row r="316" spans="1:23" ht="12.75" customHeight="1">
      <c r="A316" s="162"/>
      <c r="B316" s="162"/>
      <c r="C316" s="162"/>
      <c r="D316" s="162"/>
      <c r="E316" s="162"/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 t="e">
        <f t="shared" si="31"/>
        <v>#REF!</v>
      </c>
      <c r="S316" s="162"/>
      <c r="T316" s="162"/>
      <c r="U316" s="162"/>
      <c r="V316" s="162"/>
      <c r="W316" s="162"/>
    </row>
    <row r="317" spans="1:23" ht="12.75" customHeight="1">
      <c r="A317" s="162"/>
      <c r="B317" s="162"/>
      <c r="C317" s="162"/>
      <c r="D317" s="162"/>
      <c r="E317" s="162"/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 t="e">
        <f t="shared" si="31"/>
        <v>#REF!</v>
      </c>
      <c r="S317" s="162"/>
      <c r="T317" s="162"/>
      <c r="U317" s="162"/>
      <c r="V317" s="162"/>
      <c r="W317" s="162"/>
    </row>
    <row r="318" spans="1:23" ht="12.75" customHeight="1">
      <c r="A318" s="162"/>
      <c r="B318" s="162"/>
      <c r="C318" s="162"/>
      <c r="D318" s="162"/>
      <c r="E318" s="162"/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 t="e">
        <f t="shared" si="31"/>
        <v>#REF!</v>
      </c>
      <c r="S318" s="162"/>
      <c r="T318" s="162"/>
      <c r="U318" s="162"/>
      <c r="V318" s="162"/>
      <c r="W318" s="162"/>
    </row>
    <row r="319" spans="1:23" ht="12.75" customHeight="1">
      <c r="A319" s="162"/>
      <c r="B319" s="162"/>
      <c r="C319" s="162"/>
      <c r="D319" s="162"/>
      <c r="E319" s="162"/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 t="e">
        <f t="shared" si="31"/>
        <v>#REF!</v>
      </c>
      <c r="S319" s="162"/>
      <c r="T319" s="162"/>
      <c r="U319" s="162"/>
      <c r="V319" s="162"/>
      <c r="W319" s="162"/>
    </row>
    <row r="320" spans="1:23" ht="12.75" customHeight="1">
      <c r="A320" s="162"/>
      <c r="B320" s="162"/>
      <c r="C320" s="162"/>
      <c r="D320" s="162"/>
      <c r="E320" s="162"/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 t="e">
        <f t="shared" si="31"/>
        <v>#REF!</v>
      </c>
      <c r="S320" s="162"/>
      <c r="T320" s="162"/>
      <c r="U320" s="162"/>
      <c r="V320" s="162"/>
      <c r="W320" s="162"/>
    </row>
    <row r="321" spans="1:23" ht="12.75" customHeight="1">
      <c r="A321" s="162"/>
      <c r="B321" s="162"/>
      <c r="C321" s="162"/>
      <c r="D321" s="162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 t="e">
        <f t="shared" si="31"/>
        <v>#REF!</v>
      </c>
      <c r="S321" s="162"/>
      <c r="T321" s="162"/>
      <c r="U321" s="162"/>
      <c r="V321" s="162"/>
      <c r="W321" s="162"/>
    </row>
    <row r="322" spans="1:23" ht="12.75" customHeight="1">
      <c r="A322" s="162"/>
      <c r="B322" s="162"/>
      <c r="C322" s="162"/>
      <c r="D322" s="162"/>
      <c r="E322" s="162"/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 t="e">
        <f t="shared" si="31"/>
        <v>#REF!</v>
      </c>
      <c r="S322" s="162"/>
      <c r="T322" s="162"/>
      <c r="U322" s="162"/>
      <c r="V322" s="162"/>
      <c r="W322" s="162"/>
    </row>
    <row r="323" spans="1:23" ht="12.75" customHeight="1">
      <c r="A323" s="162"/>
      <c r="B323" s="162"/>
      <c r="C323" s="162"/>
      <c r="D323" s="162"/>
      <c r="E323" s="162"/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 t="e">
        <f t="shared" si="31"/>
        <v>#REF!</v>
      </c>
      <c r="S323" s="162"/>
      <c r="T323" s="162"/>
      <c r="U323" s="162"/>
      <c r="V323" s="162"/>
      <c r="W323" s="162"/>
    </row>
    <row r="324" spans="1:23" ht="12.75" customHeight="1">
      <c r="A324" s="162"/>
      <c r="B324" s="162"/>
      <c r="C324" s="162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 t="e">
        <f t="shared" si="31"/>
        <v>#REF!</v>
      </c>
      <c r="S324" s="162"/>
      <c r="T324" s="162"/>
      <c r="U324" s="162"/>
      <c r="V324" s="162"/>
      <c r="W324" s="162"/>
    </row>
    <row r="325" spans="1:23" ht="12.75" customHeight="1">
      <c r="A325" s="162"/>
      <c r="B325" s="162"/>
      <c r="C325" s="162"/>
      <c r="D325" s="162"/>
      <c r="E325" s="162"/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 t="e">
        <f t="shared" si="31"/>
        <v>#REF!</v>
      </c>
      <c r="S325" s="162"/>
      <c r="T325" s="162"/>
      <c r="U325" s="162"/>
      <c r="V325" s="162"/>
      <c r="W325" s="162"/>
    </row>
    <row r="326" spans="1:23" ht="12.75" customHeight="1">
      <c r="A326" s="162"/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 t="e">
        <f t="shared" si="31"/>
        <v>#REF!</v>
      </c>
      <c r="S326" s="162"/>
      <c r="T326" s="162"/>
      <c r="U326" s="162"/>
      <c r="V326" s="162"/>
      <c r="W326" s="162"/>
    </row>
    <row r="327" spans="1:23" ht="12.75" customHeight="1">
      <c r="A327" s="162"/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 t="e">
        <f t="shared" si="31"/>
        <v>#REF!</v>
      </c>
      <c r="S327" s="162"/>
      <c r="T327" s="162"/>
      <c r="U327" s="162"/>
      <c r="V327" s="162"/>
      <c r="W327" s="162"/>
    </row>
    <row r="328" spans="1:23" ht="12.75" customHeight="1">
      <c r="A328" s="162"/>
      <c r="B328" s="162"/>
      <c r="C328" s="162"/>
      <c r="D328" s="162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 t="e">
        <f t="shared" si="31"/>
        <v>#REF!</v>
      </c>
      <c r="S328" s="162"/>
      <c r="T328" s="162"/>
      <c r="U328" s="162"/>
      <c r="V328" s="162"/>
      <c r="W328" s="162"/>
    </row>
    <row r="329" spans="1:23" ht="12.75" customHeight="1">
      <c r="A329" s="162"/>
      <c r="B329" s="162"/>
      <c r="C329" s="162"/>
      <c r="D329" s="162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 t="e">
        <f t="shared" si="31"/>
        <v>#REF!</v>
      </c>
      <c r="S329" s="162"/>
      <c r="T329" s="162"/>
      <c r="U329" s="162"/>
      <c r="V329" s="162"/>
      <c r="W329" s="162"/>
    </row>
    <row r="330" spans="1:23" ht="12.75" customHeight="1">
      <c r="A330" s="162"/>
      <c r="B330" s="162"/>
      <c r="C330" s="162"/>
      <c r="D330" s="162"/>
      <c r="E330" s="162"/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 t="e">
        <f t="shared" si="31"/>
        <v>#REF!</v>
      </c>
      <c r="S330" s="162"/>
      <c r="T330" s="162"/>
      <c r="U330" s="162"/>
      <c r="V330" s="162"/>
      <c r="W330" s="162"/>
    </row>
    <row r="331" spans="1:23" ht="12.75" customHeight="1">
      <c r="A331" s="162"/>
      <c r="B331" s="162"/>
      <c r="C331" s="162"/>
      <c r="D331" s="162"/>
      <c r="E331" s="162"/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 t="e">
        <f t="shared" si="31"/>
        <v>#REF!</v>
      </c>
      <c r="S331" s="162"/>
      <c r="T331" s="162"/>
      <c r="U331" s="162"/>
      <c r="V331" s="162"/>
      <c r="W331" s="162"/>
    </row>
    <row r="332" spans="1:23" ht="12.75" customHeight="1">
      <c r="A332" s="162"/>
      <c r="B332" s="162"/>
      <c r="C332" s="162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 t="e">
        <f t="shared" si="31"/>
        <v>#REF!</v>
      </c>
      <c r="S332" s="162"/>
      <c r="T332" s="162"/>
      <c r="U332" s="162"/>
      <c r="V332" s="162"/>
      <c r="W332" s="162"/>
    </row>
    <row r="333" spans="1:23" ht="12.75" customHeight="1">
      <c r="A333" s="162"/>
      <c r="B333" s="162"/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 t="e">
        <f t="shared" si="31"/>
        <v>#REF!</v>
      </c>
      <c r="S333" s="162"/>
      <c r="T333" s="162"/>
      <c r="U333" s="162"/>
      <c r="V333" s="162"/>
      <c r="W333" s="162"/>
    </row>
    <row r="334" spans="1:23" ht="12.75" customHeight="1">
      <c r="A334" s="162"/>
      <c r="B334" s="162"/>
      <c r="C334" s="162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 t="e">
        <f t="shared" si="31"/>
        <v>#REF!</v>
      </c>
      <c r="S334" s="162"/>
      <c r="T334" s="162"/>
      <c r="U334" s="162"/>
      <c r="V334" s="162"/>
      <c r="W334" s="162"/>
    </row>
    <row r="335" spans="1:23" ht="12.75" customHeight="1">
      <c r="A335" s="162"/>
      <c r="B335" s="162"/>
      <c r="C335" s="162"/>
      <c r="D335" s="162"/>
      <c r="E335" s="162"/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 t="e">
        <f t="shared" si="31"/>
        <v>#REF!</v>
      </c>
      <c r="S335" s="162"/>
      <c r="T335" s="162"/>
      <c r="U335" s="162"/>
      <c r="V335" s="162"/>
      <c r="W335" s="162"/>
    </row>
    <row r="336" spans="1:23" ht="12.75" customHeight="1">
      <c r="A336" s="162"/>
      <c r="B336" s="162"/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 t="e">
        <f t="shared" si="31"/>
        <v>#REF!</v>
      </c>
      <c r="S336" s="162"/>
      <c r="T336" s="162"/>
      <c r="U336" s="162"/>
      <c r="V336" s="162"/>
      <c r="W336" s="162"/>
    </row>
    <row r="337" spans="1:23" ht="12.75" customHeight="1">
      <c r="A337" s="162"/>
      <c r="B337" s="162"/>
      <c r="C337" s="162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 t="e">
        <f t="shared" si="31"/>
        <v>#REF!</v>
      </c>
      <c r="S337" s="162"/>
      <c r="T337" s="162"/>
      <c r="U337" s="162"/>
      <c r="V337" s="162"/>
      <c r="W337" s="162"/>
    </row>
    <row r="338" spans="1:23" ht="12.75" customHeight="1">
      <c r="A338" s="162"/>
      <c r="B338" s="162"/>
      <c r="C338" s="162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 t="e">
        <f t="shared" si="31"/>
        <v>#REF!</v>
      </c>
      <c r="S338" s="162"/>
      <c r="T338" s="162"/>
      <c r="U338" s="162"/>
      <c r="V338" s="162"/>
      <c r="W338" s="162"/>
    </row>
    <row r="339" spans="1:23" ht="12.75" customHeight="1">
      <c r="A339" s="162"/>
      <c r="B339" s="162"/>
      <c r="C339" s="162"/>
      <c r="D339" s="162"/>
      <c r="E339" s="162"/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 t="e">
        <f t="shared" si="31"/>
        <v>#REF!</v>
      </c>
      <c r="S339" s="162"/>
      <c r="T339" s="162"/>
      <c r="U339" s="162"/>
      <c r="V339" s="162"/>
      <c r="W339" s="162"/>
    </row>
    <row r="340" spans="1:23" ht="12.75" customHeight="1">
      <c r="A340" s="162"/>
      <c r="B340" s="162"/>
      <c r="C340" s="162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 t="e">
        <f t="shared" si="31"/>
        <v>#REF!</v>
      </c>
      <c r="S340" s="162"/>
      <c r="T340" s="162"/>
      <c r="U340" s="162"/>
      <c r="V340" s="162"/>
      <c r="W340" s="162"/>
    </row>
    <row r="341" spans="1:23" ht="12.75" customHeight="1">
      <c r="A341" s="162"/>
      <c r="B341" s="162"/>
      <c r="C341" s="162"/>
      <c r="D341" s="162"/>
      <c r="E341" s="162"/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 t="e">
        <f t="shared" si="31"/>
        <v>#REF!</v>
      </c>
      <c r="S341" s="162"/>
      <c r="T341" s="162"/>
      <c r="U341" s="162"/>
      <c r="V341" s="162"/>
      <c r="W341" s="162"/>
    </row>
    <row r="342" spans="1:23" ht="12.75" customHeight="1">
      <c r="A342" s="162"/>
      <c r="B342" s="162"/>
      <c r="C342" s="162"/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 t="e">
        <f t="shared" si="31"/>
        <v>#REF!</v>
      </c>
      <c r="S342" s="162"/>
      <c r="T342" s="162"/>
      <c r="U342" s="162"/>
      <c r="V342" s="162"/>
      <c r="W342" s="162"/>
    </row>
    <row r="343" spans="1:23" ht="12.75" customHeight="1">
      <c r="A343" s="162"/>
      <c r="B343" s="162"/>
      <c r="C343" s="162"/>
      <c r="D343" s="162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 t="e">
        <f t="shared" si="31"/>
        <v>#REF!</v>
      </c>
      <c r="S343" s="162"/>
      <c r="T343" s="162"/>
      <c r="U343" s="162"/>
      <c r="V343" s="162"/>
      <c r="W343" s="162"/>
    </row>
    <row r="344" spans="1:23" ht="12.75" customHeight="1">
      <c r="A344" s="162"/>
      <c r="B344" s="162"/>
      <c r="C344" s="162"/>
      <c r="D344" s="162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 t="e">
        <f t="shared" si="31"/>
        <v>#REF!</v>
      </c>
      <c r="S344" s="162"/>
      <c r="T344" s="162"/>
      <c r="U344" s="162"/>
      <c r="V344" s="162"/>
      <c r="W344" s="162"/>
    </row>
    <row r="345" spans="1:23" ht="12.75" customHeight="1">
      <c r="A345" s="162"/>
      <c r="B345" s="162"/>
      <c r="C345" s="162"/>
      <c r="D345" s="162"/>
      <c r="E345" s="162"/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 t="e">
        <f t="shared" si="31"/>
        <v>#REF!</v>
      </c>
      <c r="S345" s="162"/>
      <c r="T345" s="162"/>
      <c r="U345" s="162"/>
      <c r="V345" s="162"/>
      <c r="W345" s="162"/>
    </row>
    <row r="346" spans="1:23" ht="12.75" customHeight="1">
      <c r="A346" s="162"/>
      <c r="B346" s="162"/>
      <c r="C346" s="162"/>
      <c r="D346" s="162"/>
      <c r="E346" s="162"/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 t="e">
        <f t="shared" si="31"/>
        <v>#REF!</v>
      </c>
      <c r="S346" s="162"/>
      <c r="T346" s="162"/>
      <c r="U346" s="162"/>
      <c r="V346" s="162"/>
      <c r="W346" s="162"/>
    </row>
    <row r="347" spans="1:23" ht="12.75" customHeight="1">
      <c r="A347" s="162"/>
      <c r="B347" s="162"/>
      <c r="C347" s="162"/>
      <c r="D347" s="162"/>
      <c r="E347" s="162"/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 t="e">
        <f t="shared" si="31"/>
        <v>#REF!</v>
      </c>
      <c r="S347" s="162"/>
      <c r="T347" s="162"/>
      <c r="U347" s="162"/>
      <c r="V347" s="162"/>
      <c r="W347" s="162"/>
    </row>
    <row r="348" spans="1:23" ht="12.75" customHeight="1">
      <c r="A348" s="162"/>
      <c r="B348" s="162"/>
      <c r="C348" s="162"/>
      <c r="D348" s="162"/>
      <c r="E348" s="162"/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 t="e">
        <f t="shared" si="31"/>
        <v>#REF!</v>
      </c>
      <c r="S348" s="162"/>
      <c r="T348" s="162"/>
      <c r="U348" s="162"/>
      <c r="V348" s="162"/>
      <c r="W348" s="162"/>
    </row>
    <row r="349" spans="1:23" ht="12.75" customHeight="1">
      <c r="A349" s="162"/>
      <c r="B349" s="162"/>
      <c r="C349" s="162"/>
      <c r="D349" s="162"/>
      <c r="E349" s="162"/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 t="e">
        <f t="shared" si="31"/>
        <v>#REF!</v>
      </c>
      <c r="S349" s="162"/>
      <c r="T349" s="162"/>
      <c r="U349" s="162"/>
      <c r="V349" s="162"/>
      <c r="W349" s="162"/>
    </row>
    <row r="350" spans="1:23" ht="12.75" customHeight="1">
      <c r="A350" s="162"/>
      <c r="B350" s="162"/>
      <c r="C350" s="162"/>
      <c r="D350" s="162"/>
      <c r="E350" s="162"/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 t="e">
        <f t="shared" si="31"/>
        <v>#REF!</v>
      </c>
      <c r="S350" s="162"/>
      <c r="T350" s="162"/>
      <c r="U350" s="162"/>
      <c r="V350" s="162"/>
      <c r="W350" s="162"/>
    </row>
    <row r="351" spans="1:23" ht="12.75" customHeight="1">
      <c r="A351" s="162"/>
      <c r="B351" s="162"/>
      <c r="C351" s="162"/>
      <c r="D351" s="162"/>
      <c r="E351" s="162"/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 t="e">
        <f t="shared" si="31"/>
        <v>#REF!</v>
      </c>
      <c r="S351" s="162"/>
      <c r="T351" s="162"/>
      <c r="U351" s="162"/>
      <c r="V351" s="162"/>
      <c r="W351" s="162"/>
    </row>
    <row r="352" spans="1:23" ht="12.75" customHeight="1">
      <c r="A352" s="162"/>
      <c r="B352" s="162"/>
      <c r="C352" s="162"/>
      <c r="D352" s="162"/>
      <c r="E352" s="162"/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 t="e">
        <f t="shared" si="31"/>
        <v>#REF!</v>
      </c>
      <c r="S352" s="162"/>
      <c r="T352" s="162"/>
      <c r="U352" s="162"/>
      <c r="V352" s="162"/>
      <c r="W352" s="162"/>
    </row>
    <row r="353" spans="1:23" ht="12.75" customHeight="1">
      <c r="A353" s="162"/>
      <c r="B353" s="162"/>
      <c r="C353" s="162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 t="e">
        <f t="shared" si="31"/>
        <v>#REF!</v>
      </c>
      <c r="S353" s="162"/>
      <c r="T353" s="162"/>
      <c r="U353" s="162"/>
      <c r="V353" s="162"/>
      <c r="W353" s="162"/>
    </row>
    <row r="354" spans="1:23" ht="12.75" customHeight="1">
      <c r="A354" s="162"/>
      <c r="B354" s="162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 t="e">
        <f t="shared" si="31"/>
        <v>#REF!</v>
      </c>
      <c r="S354" s="162"/>
      <c r="T354" s="162"/>
      <c r="U354" s="162"/>
      <c r="V354" s="162"/>
      <c r="W354" s="162"/>
    </row>
    <row r="355" spans="1:23" ht="12.75" customHeight="1">
      <c r="A355" s="162"/>
      <c r="B355" s="162"/>
      <c r="C355" s="162"/>
      <c r="D355" s="162"/>
      <c r="E355" s="162"/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 t="e">
        <f t="shared" si="31"/>
        <v>#REF!</v>
      </c>
      <c r="S355" s="162"/>
      <c r="T355" s="162"/>
      <c r="U355" s="162"/>
      <c r="V355" s="162"/>
      <c r="W355" s="162"/>
    </row>
    <row r="356" spans="1:23" ht="12.75" customHeight="1">
      <c r="A356" s="162"/>
      <c r="B356" s="162"/>
      <c r="C356" s="162"/>
      <c r="D356" s="162"/>
      <c r="E356" s="162"/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 t="e">
        <f t="shared" si="31"/>
        <v>#REF!</v>
      </c>
      <c r="S356" s="162"/>
      <c r="T356" s="162"/>
      <c r="U356" s="162"/>
      <c r="V356" s="162"/>
      <c r="W356" s="162"/>
    </row>
    <row r="357" spans="1:23" ht="12.75" customHeight="1">
      <c r="A357" s="162"/>
      <c r="B357" s="162"/>
      <c r="C357" s="162"/>
      <c r="D357" s="162"/>
      <c r="E357" s="162"/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 t="e">
        <f t="shared" si="31"/>
        <v>#REF!</v>
      </c>
      <c r="S357" s="162"/>
      <c r="T357" s="162"/>
      <c r="U357" s="162"/>
      <c r="V357" s="162"/>
      <c r="W357" s="162"/>
    </row>
    <row r="358" spans="1:23" ht="12.75" customHeight="1">
      <c r="A358" s="162"/>
      <c r="B358" s="162"/>
      <c r="C358" s="162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 t="e">
        <f t="shared" si="31"/>
        <v>#REF!</v>
      </c>
      <c r="S358" s="162"/>
      <c r="T358" s="162"/>
      <c r="U358" s="162"/>
      <c r="V358" s="162"/>
      <c r="W358" s="162"/>
    </row>
    <row r="359" spans="1:23" ht="12.75" customHeight="1">
      <c r="A359" s="162"/>
      <c r="B359" s="162"/>
      <c r="C359" s="162"/>
      <c r="D359" s="162"/>
      <c r="E359" s="162"/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 t="e">
        <f t="shared" si="31"/>
        <v>#REF!</v>
      </c>
      <c r="S359" s="162"/>
      <c r="T359" s="162"/>
      <c r="U359" s="162"/>
      <c r="V359" s="162"/>
      <c r="W359" s="162"/>
    </row>
    <row r="360" spans="1:23" ht="12.75" customHeight="1">
      <c r="A360" s="162"/>
      <c r="B360" s="162"/>
      <c r="C360" s="162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 t="e">
        <f t="shared" si="31"/>
        <v>#REF!</v>
      </c>
      <c r="S360" s="162"/>
      <c r="T360" s="162"/>
      <c r="U360" s="162"/>
      <c r="V360" s="162"/>
      <c r="W360" s="162"/>
    </row>
    <row r="361" spans="1:23" ht="12.75" customHeight="1">
      <c r="A361" s="162"/>
      <c r="B361" s="162"/>
      <c r="C361" s="162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 t="e">
        <f t="shared" si="31"/>
        <v>#REF!</v>
      </c>
      <c r="S361" s="162"/>
      <c r="T361" s="162"/>
      <c r="U361" s="162"/>
      <c r="V361" s="162"/>
      <c r="W361" s="162"/>
    </row>
    <row r="362" spans="1:23" ht="12.75" customHeight="1">
      <c r="A362" s="162"/>
      <c r="B362" s="162"/>
      <c r="C362" s="162"/>
      <c r="D362" s="162"/>
      <c r="E362" s="162"/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 t="e">
        <f t="shared" si="31"/>
        <v>#REF!</v>
      </c>
      <c r="S362" s="162"/>
      <c r="T362" s="162"/>
      <c r="U362" s="162"/>
      <c r="V362" s="162"/>
      <c r="W362" s="162"/>
    </row>
    <row r="363" spans="1:23" ht="12.75" customHeight="1">
      <c r="A363" s="162"/>
      <c r="B363" s="162"/>
      <c r="C363" s="162"/>
      <c r="D363" s="162"/>
      <c r="E363" s="162"/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 t="e">
        <f t="shared" si="31"/>
        <v>#REF!</v>
      </c>
      <c r="S363" s="162"/>
      <c r="T363" s="162"/>
      <c r="U363" s="162"/>
      <c r="V363" s="162"/>
      <c r="W363" s="162"/>
    </row>
    <row r="364" spans="1:23" ht="12.75" customHeight="1">
      <c r="A364" s="162"/>
      <c r="B364" s="162"/>
      <c r="C364" s="162"/>
      <c r="D364" s="162"/>
      <c r="E364" s="162"/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 t="e">
        <f t="shared" si="31"/>
        <v>#REF!</v>
      </c>
      <c r="S364" s="162"/>
      <c r="T364" s="162"/>
      <c r="U364" s="162"/>
      <c r="V364" s="162"/>
      <c r="W364" s="162"/>
    </row>
    <row r="365" spans="1:23" ht="12.75" customHeight="1">
      <c r="A365" s="162"/>
      <c r="B365" s="162"/>
      <c r="C365" s="162"/>
      <c r="D365" s="162"/>
      <c r="E365" s="162"/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 t="e">
        <f t="shared" si="31"/>
        <v>#REF!</v>
      </c>
      <c r="S365" s="162"/>
      <c r="T365" s="162"/>
      <c r="U365" s="162"/>
      <c r="V365" s="162"/>
      <c r="W365" s="162"/>
    </row>
    <row r="366" spans="1:23" ht="12.75" customHeight="1">
      <c r="A366" s="162"/>
      <c r="B366" s="162"/>
      <c r="C366" s="162"/>
      <c r="D366" s="162"/>
      <c r="E366" s="162"/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 t="e">
        <f t="shared" si="31"/>
        <v>#REF!</v>
      </c>
      <c r="S366" s="162"/>
      <c r="T366" s="162"/>
      <c r="U366" s="162"/>
      <c r="V366" s="162"/>
      <c r="W366" s="162"/>
    </row>
    <row r="367" spans="1:23" ht="12.75" customHeight="1">
      <c r="A367" s="162"/>
      <c r="B367" s="162"/>
      <c r="C367" s="162"/>
      <c r="D367" s="162"/>
      <c r="E367" s="162"/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 t="e">
        <f t="shared" si="31"/>
        <v>#REF!</v>
      </c>
      <c r="S367" s="162"/>
      <c r="T367" s="162"/>
      <c r="U367" s="162"/>
      <c r="V367" s="162"/>
      <c r="W367" s="162"/>
    </row>
    <row r="368" spans="1:23" ht="12.75" customHeight="1">
      <c r="A368" s="162"/>
      <c r="B368" s="162"/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 t="e">
        <f t="shared" si="31"/>
        <v>#REF!</v>
      </c>
      <c r="S368" s="162"/>
      <c r="T368" s="162"/>
      <c r="U368" s="162"/>
      <c r="V368" s="162"/>
      <c r="W368" s="162"/>
    </row>
    <row r="369" spans="1:23" ht="12.75" customHeight="1">
      <c r="A369" s="162"/>
      <c r="B369" s="162"/>
      <c r="C369" s="162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 t="e">
        <f t="shared" si="31"/>
        <v>#REF!</v>
      </c>
      <c r="S369" s="162"/>
      <c r="T369" s="162"/>
      <c r="U369" s="162"/>
      <c r="V369" s="162"/>
      <c r="W369" s="162"/>
    </row>
    <row r="370" spans="1:23" ht="12.75" customHeight="1">
      <c r="A370" s="162"/>
      <c r="B370" s="162"/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 t="e">
        <f t="shared" si="31"/>
        <v>#REF!</v>
      </c>
      <c r="S370" s="162"/>
      <c r="T370" s="162"/>
      <c r="U370" s="162"/>
      <c r="V370" s="162"/>
      <c r="W370" s="162"/>
    </row>
    <row r="371" spans="1:23" ht="12.75" customHeight="1">
      <c r="A371" s="162"/>
      <c r="B371" s="162"/>
      <c r="C371" s="162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 t="e">
        <f t="shared" si="31"/>
        <v>#REF!</v>
      </c>
      <c r="S371" s="162"/>
      <c r="T371" s="162"/>
      <c r="U371" s="162"/>
      <c r="V371" s="162"/>
      <c r="W371" s="162"/>
    </row>
    <row r="372" spans="1:23" ht="12.75" customHeight="1">
      <c r="A372" s="162"/>
      <c r="B372" s="162"/>
      <c r="C372" s="162"/>
      <c r="D372" s="162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 t="e">
        <f t="shared" si="31"/>
        <v>#REF!</v>
      </c>
      <c r="S372" s="162"/>
      <c r="T372" s="162"/>
      <c r="U372" s="162"/>
      <c r="V372" s="162"/>
      <c r="W372" s="162"/>
    </row>
    <row r="373" spans="1:23" ht="12.75" customHeight="1">
      <c r="A373" s="162"/>
      <c r="B373" s="162"/>
      <c r="C373" s="162"/>
      <c r="D373" s="162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 t="e">
        <f t="shared" si="31"/>
        <v>#REF!</v>
      </c>
      <c r="S373" s="162"/>
      <c r="T373" s="162"/>
      <c r="U373" s="162"/>
      <c r="V373" s="162"/>
      <c r="W373" s="162"/>
    </row>
    <row r="374" spans="1:23" ht="12.75" customHeight="1">
      <c r="A374" s="162"/>
      <c r="B374" s="162"/>
      <c r="C374" s="162"/>
      <c r="D374" s="162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 t="e">
        <f t="shared" si="31"/>
        <v>#REF!</v>
      </c>
      <c r="S374" s="162"/>
      <c r="T374" s="162"/>
      <c r="U374" s="162"/>
      <c r="V374" s="162"/>
      <c r="W374" s="162"/>
    </row>
    <row r="375" spans="1:23" ht="12.75" customHeight="1">
      <c r="A375" s="162"/>
      <c r="B375" s="162"/>
      <c r="C375" s="162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 t="e">
        <f t="shared" si="31"/>
        <v>#REF!</v>
      </c>
      <c r="S375" s="162"/>
      <c r="T375" s="162"/>
      <c r="U375" s="162"/>
      <c r="V375" s="162"/>
      <c r="W375" s="162"/>
    </row>
    <row r="376" spans="1:23" ht="12.75" customHeight="1">
      <c r="A376" s="162"/>
      <c r="B376" s="162"/>
      <c r="C376" s="162"/>
      <c r="D376" s="162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 t="e">
        <f t="shared" si="31"/>
        <v>#REF!</v>
      </c>
      <c r="S376" s="162"/>
      <c r="T376" s="162"/>
      <c r="U376" s="162"/>
      <c r="V376" s="162"/>
      <c r="W376" s="162"/>
    </row>
    <row r="377" spans="1:23" ht="12.75" customHeight="1">
      <c r="A377" s="162"/>
      <c r="B377" s="162"/>
      <c r="C377" s="162"/>
      <c r="D377" s="162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 t="e">
        <f t="shared" si="31"/>
        <v>#REF!</v>
      </c>
      <c r="S377" s="162"/>
      <c r="T377" s="162"/>
      <c r="U377" s="162"/>
      <c r="V377" s="162"/>
      <c r="W377" s="162"/>
    </row>
    <row r="378" spans="1:23" ht="12.75" customHeight="1">
      <c r="A378" s="162"/>
      <c r="B378" s="162"/>
      <c r="C378" s="162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 t="e">
        <f t="shared" si="31"/>
        <v>#REF!</v>
      </c>
      <c r="S378" s="162"/>
      <c r="T378" s="162"/>
      <c r="U378" s="162"/>
      <c r="V378" s="162"/>
      <c r="W378" s="162"/>
    </row>
    <row r="379" spans="1:23" ht="12.75" customHeight="1">
      <c r="A379" s="162"/>
      <c r="B379" s="162"/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 t="e">
        <f t="shared" si="31"/>
        <v>#REF!</v>
      </c>
      <c r="S379" s="162"/>
      <c r="T379" s="162"/>
      <c r="U379" s="162"/>
      <c r="V379" s="162"/>
      <c r="W379" s="162"/>
    </row>
    <row r="380" spans="1:23" ht="12.75" customHeight="1">
      <c r="A380" s="162"/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 t="e">
        <f t="shared" si="31"/>
        <v>#REF!</v>
      </c>
      <c r="S380" s="162"/>
      <c r="T380" s="162"/>
      <c r="U380" s="162"/>
      <c r="V380" s="162"/>
      <c r="W380" s="162"/>
    </row>
    <row r="381" spans="1:23" ht="12.75" customHeight="1">
      <c r="A381" s="162"/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 t="e">
        <f t="shared" si="31"/>
        <v>#REF!</v>
      </c>
      <c r="S381" s="162"/>
      <c r="T381" s="162"/>
      <c r="U381" s="162"/>
      <c r="V381" s="162"/>
      <c r="W381" s="162"/>
    </row>
    <row r="382" spans="1:23" ht="12.75" customHeight="1">
      <c r="A382" s="162"/>
      <c r="B382" s="162"/>
      <c r="C382" s="162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 t="e">
        <f t="shared" si="31"/>
        <v>#REF!</v>
      </c>
      <c r="S382" s="162"/>
      <c r="T382" s="162"/>
      <c r="U382" s="162"/>
      <c r="V382" s="162"/>
      <c r="W382" s="162"/>
    </row>
    <row r="383" spans="1:23" ht="12.75" customHeight="1">
      <c r="A383" s="162"/>
      <c r="B383" s="162"/>
      <c r="C383" s="162"/>
      <c r="D383" s="162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 t="e">
        <f t="shared" si="31"/>
        <v>#REF!</v>
      </c>
      <c r="S383" s="162"/>
      <c r="T383" s="162"/>
      <c r="U383" s="162"/>
      <c r="V383" s="162"/>
      <c r="W383" s="162"/>
    </row>
    <row r="384" spans="1:23" ht="12.75" customHeight="1">
      <c r="A384" s="162"/>
      <c r="B384" s="162"/>
      <c r="C384" s="162"/>
      <c r="D384" s="162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 t="e">
        <f t="shared" si="31"/>
        <v>#REF!</v>
      </c>
      <c r="S384" s="162"/>
      <c r="T384" s="162"/>
      <c r="U384" s="162"/>
      <c r="V384" s="162"/>
      <c r="W384" s="162"/>
    </row>
    <row r="385" spans="1:23" ht="12.75" customHeight="1">
      <c r="A385" s="162"/>
      <c r="B385" s="162"/>
      <c r="C385" s="162"/>
      <c r="D385" s="162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 t="e">
        <f t="shared" si="31"/>
        <v>#REF!</v>
      </c>
      <c r="S385" s="162"/>
      <c r="T385" s="162"/>
      <c r="U385" s="162"/>
      <c r="V385" s="162"/>
      <c r="W385" s="162"/>
    </row>
    <row r="386" spans="1:23" ht="12.75" customHeight="1">
      <c r="A386" s="162"/>
      <c r="B386" s="162"/>
      <c r="C386" s="162"/>
      <c r="D386" s="162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 t="e">
        <f t="shared" si="31"/>
        <v>#REF!</v>
      </c>
      <c r="S386" s="162"/>
      <c r="T386" s="162"/>
      <c r="U386" s="162"/>
      <c r="V386" s="162"/>
      <c r="W386" s="162"/>
    </row>
    <row r="387" spans="1:23" ht="12.75" customHeight="1">
      <c r="A387" s="162"/>
      <c r="B387" s="162"/>
      <c r="C387" s="162"/>
      <c r="D387" s="162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 t="e">
        <f t="shared" si="31"/>
        <v>#REF!</v>
      </c>
      <c r="S387" s="162"/>
      <c r="T387" s="162"/>
      <c r="U387" s="162"/>
      <c r="V387" s="162"/>
      <c r="W387" s="162"/>
    </row>
    <row r="388" spans="1:23" ht="12.75" customHeight="1">
      <c r="A388" s="162"/>
      <c r="B388" s="162"/>
      <c r="C388" s="162"/>
      <c r="D388" s="162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 t="e">
        <f t="shared" si="31"/>
        <v>#REF!</v>
      </c>
      <c r="S388" s="162"/>
      <c r="T388" s="162"/>
      <c r="U388" s="162"/>
      <c r="V388" s="162"/>
      <c r="W388" s="162"/>
    </row>
    <row r="389" spans="1:23" ht="12.75" customHeight="1">
      <c r="A389" s="162"/>
      <c r="B389" s="162"/>
      <c r="C389" s="162"/>
      <c r="D389" s="162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 t="e">
        <f t="shared" si="31"/>
        <v>#REF!</v>
      </c>
      <c r="S389" s="162"/>
      <c r="T389" s="162"/>
      <c r="U389" s="162"/>
      <c r="V389" s="162"/>
      <c r="W389" s="162"/>
    </row>
    <row r="390" spans="1:23" ht="12.75" customHeight="1">
      <c r="A390" s="162"/>
      <c r="B390" s="162"/>
      <c r="C390" s="162"/>
      <c r="D390" s="162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 t="e">
        <f t="shared" si="31"/>
        <v>#REF!</v>
      </c>
      <c r="S390" s="162"/>
      <c r="T390" s="162"/>
      <c r="U390" s="162"/>
      <c r="V390" s="162"/>
      <c r="W390" s="162"/>
    </row>
    <row r="391" spans="1:23" ht="12.75" customHeight="1">
      <c r="A391" s="162"/>
      <c r="B391" s="162"/>
      <c r="C391" s="162"/>
      <c r="D391" s="162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 t="e">
        <f t="shared" si="31"/>
        <v>#REF!</v>
      </c>
      <c r="S391" s="162"/>
      <c r="T391" s="162"/>
      <c r="U391" s="162"/>
      <c r="V391" s="162"/>
      <c r="W391" s="162"/>
    </row>
    <row r="392" spans="1:23" ht="12.75" customHeight="1">
      <c r="A392" s="162"/>
      <c r="B392" s="162"/>
      <c r="C392" s="162"/>
      <c r="D392" s="162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 t="e">
        <f t="shared" si="31"/>
        <v>#REF!</v>
      </c>
      <c r="S392" s="162"/>
      <c r="T392" s="162"/>
      <c r="U392" s="162"/>
      <c r="V392" s="162"/>
      <c r="W392" s="162"/>
    </row>
    <row r="393" spans="1:23" ht="12.75" customHeight="1">
      <c r="A393" s="162"/>
      <c r="B393" s="162"/>
      <c r="C393" s="162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 t="e">
        <f t="shared" si="31"/>
        <v>#REF!</v>
      </c>
      <c r="S393" s="162"/>
      <c r="T393" s="162"/>
      <c r="U393" s="162"/>
      <c r="V393" s="162"/>
      <c r="W393" s="162"/>
    </row>
    <row r="394" spans="1:23" ht="12.75" customHeight="1">
      <c r="A394" s="162"/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 t="e">
        <f t="shared" si="31"/>
        <v>#REF!</v>
      </c>
      <c r="S394" s="162"/>
      <c r="T394" s="162"/>
      <c r="U394" s="162"/>
      <c r="V394" s="162"/>
      <c r="W394" s="162"/>
    </row>
    <row r="395" spans="1:23" ht="12.75" customHeight="1">
      <c r="A395" s="162"/>
      <c r="B395" s="162"/>
      <c r="C395" s="162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 t="e">
        <f t="shared" si="31"/>
        <v>#REF!</v>
      </c>
      <c r="S395" s="162"/>
      <c r="T395" s="162"/>
      <c r="U395" s="162"/>
      <c r="V395" s="162"/>
      <c r="W395" s="162"/>
    </row>
    <row r="396" spans="1:23" ht="12.75" customHeight="1">
      <c r="A396" s="162"/>
      <c r="B396" s="162"/>
      <c r="C396" s="162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 t="e">
        <f t="shared" si="31"/>
        <v>#REF!</v>
      </c>
      <c r="S396" s="162"/>
      <c r="T396" s="162"/>
      <c r="U396" s="162"/>
      <c r="V396" s="162"/>
      <c r="W396" s="162"/>
    </row>
    <row r="397" spans="1:23" ht="12.75" customHeight="1">
      <c r="A397" s="162"/>
      <c r="B397" s="162"/>
      <c r="C397" s="162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 t="e">
        <f t="shared" si="31"/>
        <v>#REF!</v>
      </c>
      <c r="S397" s="162"/>
      <c r="T397" s="162"/>
      <c r="U397" s="162"/>
      <c r="V397" s="162"/>
      <c r="W397" s="162"/>
    </row>
    <row r="398" spans="1:23" ht="12.75" customHeight="1">
      <c r="A398" s="162"/>
      <c r="B398" s="162"/>
      <c r="C398" s="162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 t="e">
        <f t="shared" si="31"/>
        <v>#REF!</v>
      </c>
      <c r="S398" s="162"/>
      <c r="T398" s="162"/>
      <c r="U398" s="162"/>
      <c r="V398" s="162"/>
      <c r="W398" s="162"/>
    </row>
    <row r="399" spans="1:23" ht="12.75" customHeight="1">
      <c r="A399" s="162"/>
      <c r="B399" s="162"/>
      <c r="C399" s="162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 t="e">
        <f t="shared" si="31"/>
        <v>#REF!</v>
      </c>
      <c r="S399" s="162"/>
      <c r="T399" s="162"/>
      <c r="U399" s="162"/>
      <c r="V399" s="162"/>
      <c r="W399" s="162"/>
    </row>
    <row r="400" spans="1:23" ht="12.75" customHeight="1">
      <c r="A400" s="162"/>
      <c r="B400" s="162"/>
      <c r="C400" s="162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 t="e">
        <f t="shared" si="31"/>
        <v>#REF!</v>
      </c>
      <c r="S400" s="162"/>
      <c r="T400" s="162"/>
      <c r="U400" s="162"/>
      <c r="V400" s="162"/>
      <c r="W400" s="162"/>
    </row>
    <row r="401" spans="1:23" ht="12.75" customHeight="1">
      <c r="A401" s="162"/>
      <c r="B401" s="162"/>
      <c r="C401" s="162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 t="e">
        <f t="shared" si="31"/>
        <v>#REF!</v>
      </c>
      <c r="S401" s="162"/>
      <c r="T401" s="162"/>
      <c r="U401" s="162"/>
      <c r="V401" s="162"/>
      <c r="W401" s="162"/>
    </row>
    <row r="402" spans="1:23" ht="12.75" customHeight="1">
      <c r="A402" s="162"/>
      <c r="B402" s="162"/>
      <c r="C402" s="162"/>
      <c r="D402" s="162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 t="e">
        <f t="shared" si="31"/>
        <v>#REF!</v>
      </c>
      <c r="S402" s="162"/>
      <c r="T402" s="162"/>
      <c r="U402" s="162"/>
      <c r="V402" s="162"/>
      <c r="W402" s="162"/>
    </row>
    <row r="403" spans="1:23" ht="12.75" customHeight="1">
      <c r="A403" s="162"/>
      <c r="B403" s="162"/>
      <c r="C403" s="162"/>
      <c r="D403" s="162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 t="e">
        <f t="shared" si="31"/>
        <v>#REF!</v>
      </c>
      <c r="S403" s="162"/>
      <c r="T403" s="162"/>
      <c r="U403" s="162"/>
      <c r="V403" s="162"/>
      <c r="W403" s="162"/>
    </row>
    <row r="404" spans="1:23" ht="12.75" customHeight="1">
      <c r="A404" s="162"/>
      <c r="B404" s="162"/>
      <c r="C404" s="162"/>
      <c r="D404" s="162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 t="e">
        <f t="shared" si="31"/>
        <v>#REF!</v>
      </c>
      <c r="S404" s="162"/>
      <c r="T404" s="162"/>
      <c r="U404" s="162"/>
      <c r="V404" s="162"/>
      <c r="W404" s="162"/>
    </row>
    <row r="405" spans="1:23" ht="12.75" customHeight="1">
      <c r="A405" s="162"/>
      <c r="B405" s="162"/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 t="e">
        <f t="shared" si="31"/>
        <v>#REF!</v>
      </c>
      <c r="S405" s="162"/>
      <c r="T405" s="162"/>
      <c r="U405" s="162"/>
      <c r="V405" s="162"/>
      <c r="W405" s="162"/>
    </row>
    <row r="406" spans="1:23" ht="12.75" customHeight="1">
      <c r="A406" s="162"/>
      <c r="B406" s="162"/>
      <c r="C406" s="162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 t="e">
        <f t="shared" si="31"/>
        <v>#REF!</v>
      </c>
      <c r="S406" s="162"/>
      <c r="T406" s="162"/>
      <c r="U406" s="162"/>
      <c r="V406" s="162"/>
      <c r="W406" s="162"/>
    </row>
    <row r="407" spans="1:23" ht="12.75" customHeight="1">
      <c r="A407" s="162"/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 t="e">
        <f t="shared" si="31"/>
        <v>#REF!</v>
      </c>
      <c r="S407" s="162"/>
      <c r="T407" s="162"/>
      <c r="U407" s="162"/>
      <c r="V407" s="162"/>
      <c r="W407" s="162"/>
    </row>
    <row r="408" spans="1:23" ht="12.75" customHeight="1">
      <c r="A408" s="162"/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 t="e">
        <f t="shared" si="31"/>
        <v>#REF!</v>
      </c>
      <c r="S408" s="162"/>
      <c r="T408" s="162"/>
      <c r="U408" s="162"/>
      <c r="V408" s="162"/>
      <c r="W408" s="162"/>
    </row>
    <row r="409" spans="1:23" ht="12.75" customHeight="1">
      <c r="A409" s="162"/>
      <c r="B409" s="162"/>
      <c r="C409" s="162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 t="e">
        <f t="shared" si="31"/>
        <v>#REF!</v>
      </c>
      <c r="S409" s="162"/>
      <c r="T409" s="162"/>
      <c r="U409" s="162"/>
      <c r="V409" s="162"/>
      <c r="W409" s="162"/>
    </row>
    <row r="410" spans="1:23" ht="12.75" customHeight="1">
      <c r="A410" s="162"/>
      <c r="B410" s="162"/>
      <c r="C410" s="162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 t="e">
        <f t="shared" si="31"/>
        <v>#REF!</v>
      </c>
      <c r="S410" s="162"/>
      <c r="T410" s="162"/>
      <c r="U410" s="162"/>
      <c r="V410" s="162"/>
      <c r="W410" s="162"/>
    </row>
    <row r="411" spans="1:23" ht="12.75" customHeight="1">
      <c r="A411" s="162"/>
      <c r="B411" s="162"/>
      <c r="C411" s="162"/>
      <c r="D411" s="162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 t="e">
        <f t="shared" si="31"/>
        <v>#REF!</v>
      </c>
      <c r="S411" s="162"/>
      <c r="T411" s="162"/>
      <c r="U411" s="162"/>
      <c r="V411" s="162"/>
      <c r="W411" s="162"/>
    </row>
    <row r="412" spans="1:23" ht="12.75" customHeight="1">
      <c r="A412" s="162"/>
      <c r="B412" s="162"/>
      <c r="C412" s="162"/>
      <c r="D412" s="162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 t="e">
        <f t="shared" si="31"/>
        <v>#REF!</v>
      </c>
      <c r="S412" s="162"/>
      <c r="T412" s="162"/>
      <c r="U412" s="162"/>
      <c r="V412" s="162"/>
      <c r="W412" s="162"/>
    </row>
    <row r="413" spans="1:23" ht="12.75" customHeight="1">
      <c r="A413" s="162"/>
      <c r="B413" s="162"/>
      <c r="C413" s="162"/>
      <c r="D413" s="162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 t="e">
        <f t="shared" si="31"/>
        <v>#REF!</v>
      </c>
      <c r="S413" s="162"/>
      <c r="T413" s="162"/>
      <c r="U413" s="162"/>
      <c r="V413" s="162"/>
      <c r="W413" s="162"/>
    </row>
    <row r="414" spans="1:23" ht="12.75" customHeight="1">
      <c r="A414" s="162"/>
      <c r="B414" s="162"/>
      <c r="C414" s="162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 t="e">
        <f t="shared" si="31"/>
        <v>#REF!</v>
      </c>
      <c r="S414" s="162"/>
      <c r="T414" s="162"/>
      <c r="U414" s="162"/>
      <c r="V414" s="162"/>
      <c r="W414" s="162"/>
    </row>
    <row r="415" spans="1:23" ht="12.75" customHeight="1">
      <c r="A415" s="162"/>
      <c r="B415" s="162"/>
      <c r="C415" s="162"/>
      <c r="D415" s="162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 t="e">
        <f t="shared" si="31"/>
        <v>#REF!</v>
      </c>
      <c r="S415" s="162"/>
      <c r="T415" s="162"/>
      <c r="U415" s="162"/>
      <c r="V415" s="162"/>
      <c r="W415" s="162"/>
    </row>
    <row r="416" spans="1:23" ht="12.75" customHeight="1">
      <c r="A416" s="162"/>
      <c r="B416" s="162"/>
      <c r="C416" s="162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 t="e">
        <f t="shared" si="31"/>
        <v>#REF!</v>
      </c>
      <c r="S416" s="162"/>
      <c r="T416" s="162"/>
      <c r="U416" s="162"/>
      <c r="V416" s="162"/>
      <c r="W416" s="162"/>
    </row>
    <row r="417" spans="1:23" ht="12.75" customHeight="1">
      <c r="A417" s="162"/>
      <c r="B417" s="162"/>
      <c r="C417" s="162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 t="e">
        <f t="shared" si="31"/>
        <v>#REF!</v>
      </c>
      <c r="S417" s="162"/>
      <c r="T417" s="162"/>
      <c r="U417" s="162"/>
      <c r="V417" s="162"/>
      <c r="W417" s="162"/>
    </row>
    <row r="418" spans="1:23" ht="12.75" customHeight="1">
      <c r="A418" s="162"/>
      <c r="B418" s="162"/>
      <c r="C418" s="162"/>
      <c r="D418" s="162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 t="e">
        <f t="shared" si="31"/>
        <v>#REF!</v>
      </c>
      <c r="S418" s="162"/>
      <c r="T418" s="162"/>
      <c r="U418" s="162"/>
      <c r="V418" s="162"/>
      <c r="W418" s="162"/>
    </row>
    <row r="419" spans="1:23" ht="12.75" customHeight="1">
      <c r="A419" s="162"/>
      <c r="B419" s="162"/>
      <c r="C419" s="162"/>
      <c r="D419" s="162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 t="e">
        <f t="shared" si="31"/>
        <v>#REF!</v>
      </c>
      <c r="S419" s="162"/>
      <c r="T419" s="162"/>
      <c r="U419" s="162"/>
      <c r="V419" s="162"/>
      <c r="W419" s="162"/>
    </row>
    <row r="420" spans="1:23" ht="12.75" customHeight="1">
      <c r="A420" s="162"/>
      <c r="B420" s="162"/>
      <c r="C420" s="162"/>
      <c r="D420" s="162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 t="e">
        <f t="shared" si="31"/>
        <v>#REF!</v>
      </c>
      <c r="S420" s="162"/>
      <c r="T420" s="162"/>
      <c r="U420" s="162"/>
      <c r="V420" s="162"/>
      <c r="W420" s="162"/>
    </row>
    <row r="421" spans="1:23" ht="12.75" customHeight="1">
      <c r="A421" s="162"/>
      <c r="B421" s="162"/>
      <c r="C421" s="162"/>
      <c r="D421" s="162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 t="e">
        <f t="shared" si="31"/>
        <v>#REF!</v>
      </c>
      <c r="S421" s="162"/>
      <c r="T421" s="162"/>
      <c r="U421" s="162"/>
      <c r="V421" s="162"/>
      <c r="W421" s="162"/>
    </row>
    <row r="422" spans="1:23" ht="12.75" customHeight="1">
      <c r="A422" s="162"/>
      <c r="B422" s="162"/>
      <c r="C422" s="162"/>
      <c r="D422" s="162"/>
      <c r="E422" s="162"/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 t="e">
        <f t="shared" si="31"/>
        <v>#REF!</v>
      </c>
      <c r="S422" s="162"/>
      <c r="T422" s="162"/>
      <c r="U422" s="162"/>
      <c r="V422" s="162"/>
      <c r="W422" s="162"/>
    </row>
    <row r="423" spans="1:23" ht="12.75" customHeight="1">
      <c r="A423" s="162"/>
      <c r="B423" s="162"/>
      <c r="C423" s="162"/>
      <c r="D423" s="162"/>
      <c r="E423" s="162"/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 t="e">
        <f t="shared" si="31"/>
        <v>#REF!</v>
      </c>
      <c r="S423" s="162"/>
      <c r="T423" s="162"/>
      <c r="U423" s="162"/>
      <c r="V423" s="162"/>
      <c r="W423" s="162"/>
    </row>
    <row r="424" spans="1:23" ht="12.75" customHeight="1">
      <c r="A424" s="162"/>
      <c r="B424" s="162"/>
      <c r="C424" s="162"/>
      <c r="D424" s="162"/>
      <c r="E424" s="162"/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 t="e">
        <f t="shared" si="31"/>
        <v>#REF!</v>
      </c>
      <c r="S424" s="162"/>
      <c r="T424" s="162"/>
      <c r="U424" s="162"/>
      <c r="V424" s="162"/>
      <c r="W424" s="162"/>
    </row>
    <row r="425" spans="1:23" ht="12.75" customHeight="1">
      <c r="A425" s="162"/>
      <c r="B425" s="162"/>
      <c r="C425" s="162"/>
      <c r="D425" s="162"/>
      <c r="E425" s="162"/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 t="e">
        <f t="shared" si="31"/>
        <v>#REF!</v>
      </c>
      <c r="S425" s="162"/>
      <c r="T425" s="162"/>
      <c r="U425" s="162"/>
      <c r="V425" s="162"/>
      <c r="W425" s="162"/>
    </row>
    <row r="426" spans="1:23" ht="12.75" customHeight="1">
      <c r="A426" s="162"/>
      <c r="B426" s="162"/>
      <c r="C426" s="162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 t="e">
        <f t="shared" si="31"/>
        <v>#REF!</v>
      </c>
      <c r="S426" s="162"/>
      <c r="T426" s="162"/>
      <c r="U426" s="162"/>
      <c r="V426" s="162"/>
      <c r="W426" s="162"/>
    </row>
    <row r="427" spans="1:23" ht="12.75" customHeight="1">
      <c r="A427" s="162"/>
      <c r="B427" s="162"/>
      <c r="C427" s="162"/>
      <c r="D427" s="162"/>
      <c r="E427" s="162"/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 t="e">
        <f t="shared" si="31"/>
        <v>#REF!</v>
      </c>
      <c r="S427" s="162"/>
      <c r="T427" s="162"/>
      <c r="U427" s="162"/>
      <c r="V427" s="162"/>
      <c r="W427" s="162"/>
    </row>
    <row r="428" spans="1:23" ht="12.75" customHeight="1">
      <c r="A428" s="162"/>
      <c r="B428" s="162"/>
      <c r="C428" s="162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 t="e">
        <f t="shared" si="31"/>
        <v>#REF!</v>
      </c>
      <c r="S428" s="162"/>
      <c r="T428" s="162"/>
      <c r="U428" s="162"/>
      <c r="V428" s="162"/>
      <c r="W428" s="162"/>
    </row>
    <row r="429" spans="1:23" ht="12.75" customHeight="1">
      <c r="A429" s="162"/>
      <c r="B429" s="162"/>
      <c r="C429" s="162"/>
      <c r="D429" s="162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 t="e">
        <f t="shared" si="31"/>
        <v>#REF!</v>
      </c>
      <c r="S429" s="162"/>
      <c r="T429" s="162"/>
      <c r="U429" s="162"/>
      <c r="V429" s="162"/>
      <c r="W429" s="162"/>
    </row>
    <row r="430" spans="1:23" ht="12.75" customHeight="1">
      <c r="A430" s="162"/>
      <c r="B430" s="162"/>
      <c r="C430" s="162"/>
      <c r="D430" s="162"/>
      <c r="E430" s="162"/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 t="e">
        <f t="shared" si="31"/>
        <v>#REF!</v>
      </c>
      <c r="S430" s="162"/>
      <c r="T430" s="162"/>
      <c r="U430" s="162"/>
      <c r="V430" s="162"/>
      <c r="W430" s="162"/>
    </row>
    <row r="431" spans="1:23" ht="12.75" customHeight="1">
      <c r="A431" s="162"/>
      <c r="B431" s="162"/>
      <c r="C431" s="162"/>
      <c r="D431" s="162"/>
      <c r="E431" s="162"/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 t="e">
        <f t="shared" si="31"/>
        <v>#REF!</v>
      </c>
      <c r="S431" s="162"/>
      <c r="T431" s="162"/>
      <c r="U431" s="162"/>
      <c r="V431" s="162"/>
      <c r="W431" s="162"/>
    </row>
    <row r="432" spans="1:23" ht="12.75" customHeight="1">
      <c r="A432" s="162"/>
      <c r="B432" s="162"/>
      <c r="C432" s="162"/>
      <c r="D432" s="162"/>
      <c r="E432" s="162"/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 t="e">
        <f t="shared" si="31"/>
        <v>#REF!</v>
      </c>
      <c r="S432" s="162"/>
      <c r="T432" s="162"/>
      <c r="U432" s="162"/>
      <c r="V432" s="162"/>
      <c r="W432" s="162"/>
    </row>
    <row r="433" spans="1:23" ht="12.75" customHeight="1">
      <c r="A433" s="162"/>
      <c r="B433" s="162"/>
      <c r="C433" s="162"/>
      <c r="D433" s="162"/>
      <c r="E433" s="162"/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 t="e">
        <f t="shared" si="31"/>
        <v>#REF!</v>
      </c>
      <c r="S433" s="162"/>
      <c r="T433" s="162"/>
      <c r="U433" s="162"/>
      <c r="V433" s="162"/>
      <c r="W433" s="162"/>
    </row>
    <row r="434" spans="1:23" ht="12.75" customHeight="1">
      <c r="A434" s="162"/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 t="e">
        <f t="shared" si="31"/>
        <v>#REF!</v>
      </c>
      <c r="S434" s="162"/>
      <c r="T434" s="162"/>
      <c r="U434" s="162"/>
      <c r="V434" s="162"/>
      <c r="W434" s="162"/>
    </row>
    <row r="435" spans="1:23" ht="12.75" customHeight="1">
      <c r="A435" s="162"/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 t="e">
        <f t="shared" si="31"/>
        <v>#REF!</v>
      </c>
      <c r="S435" s="162"/>
      <c r="T435" s="162"/>
      <c r="U435" s="162"/>
      <c r="V435" s="162"/>
      <c r="W435" s="162"/>
    </row>
    <row r="436" spans="1:23" ht="12.75" customHeight="1">
      <c r="A436" s="162"/>
      <c r="B436" s="162"/>
      <c r="C436" s="162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 t="e">
        <f t="shared" si="31"/>
        <v>#REF!</v>
      </c>
      <c r="S436" s="162"/>
      <c r="T436" s="162"/>
      <c r="U436" s="162"/>
      <c r="V436" s="162"/>
      <c r="W436" s="162"/>
    </row>
    <row r="437" spans="1:23" ht="12.75" customHeight="1">
      <c r="A437" s="162"/>
      <c r="B437" s="162"/>
      <c r="C437" s="162"/>
      <c r="D437" s="162"/>
      <c r="E437" s="162"/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 t="e">
        <f t="shared" si="31"/>
        <v>#REF!</v>
      </c>
      <c r="S437" s="162"/>
      <c r="T437" s="162"/>
      <c r="U437" s="162"/>
      <c r="V437" s="162"/>
      <c r="W437" s="162"/>
    </row>
    <row r="438" spans="1:23" ht="12.75" customHeight="1">
      <c r="A438" s="162"/>
      <c r="B438" s="162"/>
      <c r="C438" s="162"/>
      <c r="D438" s="162"/>
      <c r="E438" s="162"/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 t="e">
        <f t="shared" si="31"/>
        <v>#REF!</v>
      </c>
      <c r="S438" s="162"/>
      <c r="T438" s="162"/>
      <c r="U438" s="162"/>
      <c r="V438" s="162"/>
      <c r="W438" s="162"/>
    </row>
    <row r="439" spans="1:23" ht="12.75" customHeight="1">
      <c r="A439" s="162"/>
      <c r="B439" s="162"/>
      <c r="C439" s="162"/>
      <c r="D439" s="162"/>
      <c r="E439" s="162"/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 t="e">
        <f t="shared" si="31"/>
        <v>#REF!</v>
      </c>
      <c r="S439" s="162"/>
      <c r="T439" s="162"/>
      <c r="U439" s="162"/>
      <c r="V439" s="162"/>
      <c r="W439" s="162"/>
    </row>
    <row r="440" spans="1:23" ht="12.75" customHeight="1">
      <c r="A440" s="162"/>
      <c r="B440" s="162"/>
      <c r="C440" s="162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 t="e">
        <f t="shared" si="31"/>
        <v>#REF!</v>
      </c>
      <c r="S440" s="162"/>
      <c r="T440" s="162"/>
      <c r="U440" s="162"/>
      <c r="V440" s="162"/>
      <c r="W440" s="162"/>
    </row>
    <row r="441" spans="1:23" ht="12.75" customHeight="1">
      <c r="A441" s="162"/>
      <c r="B441" s="162"/>
      <c r="C441" s="162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 t="e">
        <f t="shared" si="31"/>
        <v>#REF!</v>
      </c>
      <c r="S441" s="162"/>
      <c r="T441" s="162"/>
      <c r="U441" s="162"/>
      <c r="V441" s="162"/>
      <c r="W441" s="162"/>
    </row>
    <row r="442" spans="1:23" ht="12.75" customHeight="1">
      <c r="A442" s="162"/>
      <c r="B442" s="162"/>
      <c r="C442" s="162"/>
      <c r="D442" s="162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 t="e">
        <f t="shared" si="31"/>
        <v>#REF!</v>
      </c>
      <c r="S442" s="162"/>
      <c r="T442" s="162"/>
      <c r="U442" s="162"/>
      <c r="V442" s="162"/>
      <c r="W442" s="162"/>
    </row>
    <row r="443" spans="1:23" ht="12.75" customHeight="1">
      <c r="A443" s="162"/>
      <c r="B443" s="162"/>
      <c r="C443" s="162"/>
      <c r="D443" s="162"/>
      <c r="E443" s="162"/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 t="e">
        <f t="shared" si="31"/>
        <v>#REF!</v>
      </c>
      <c r="S443" s="162"/>
      <c r="T443" s="162"/>
      <c r="U443" s="162"/>
      <c r="V443" s="162"/>
      <c r="W443" s="162"/>
    </row>
    <row r="444" spans="1:23" ht="12.75" customHeight="1">
      <c r="A444" s="162"/>
      <c r="B444" s="162"/>
      <c r="C444" s="162"/>
      <c r="D444" s="162"/>
      <c r="E444" s="162"/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 t="e">
        <f t="shared" si="31"/>
        <v>#REF!</v>
      </c>
      <c r="S444" s="162"/>
      <c r="T444" s="162"/>
      <c r="U444" s="162"/>
      <c r="V444" s="162"/>
      <c r="W444" s="162"/>
    </row>
    <row r="445" spans="1:23" ht="12.75" customHeight="1">
      <c r="A445" s="162"/>
      <c r="B445" s="162"/>
      <c r="C445" s="162"/>
      <c r="D445" s="162"/>
      <c r="E445" s="162"/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 t="e">
        <f t="shared" si="31"/>
        <v>#REF!</v>
      </c>
      <c r="S445" s="162"/>
      <c r="T445" s="162"/>
      <c r="U445" s="162"/>
      <c r="V445" s="162"/>
      <c r="W445" s="162"/>
    </row>
    <row r="446" spans="1:23" ht="12.75" customHeight="1">
      <c r="A446" s="162"/>
      <c r="B446" s="162"/>
      <c r="C446" s="162"/>
      <c r="D446" s="162"/>
      <c r="E446" s="162"/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 t="e">
        <f t="shared" si="31"/>
        <v>#REF!</v>
      </c>
      <c r="S446" s="162"/>
      <c r="T446" s="162"/>
      <c r="U446" s="162"/>
      <c r="V446" s="162"/>
      <c r="W446" s="162"/>
    </row>
    <row r="447" spans="1:23" ht="12.75" customHeight="1">
      <c r="A447" s="162"/>
      <c r="B447" s="162"/>
      <c r="C447" s="162"/>
      <c r="D447" s="162"/>
      <c r="E447" s="162"/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 t="e">
        <f t="shared" si="31"/>
        <v>#REF!</v>
      </c>
      <c r="S447" s="162"/>
      <c r="T447" s="162"/>
      <c r="U447" s="162"/>
      <c r="V447" s="162"/>
      <c r="W447" s="162"/>
    </row>
    <row r="448" spans="1:23" ht="12.75" customHeight="1">
      <c r="A448" s="162"/>
      <c r="B448" s="162"/>
      <c r="C448" s="162"/>
      <c r="D448" s="162"/>
      <c r="E448" s="162"/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 t="e">
        <f t="shared" si="31"/>
        <v>#REF!</v>
      </c>
      <c r="S448" s="162"/>
      <c r="T448" s="162"/>
      <c r="U448" s="162"/>
      <c r="V448" s="162"/>
      <c r="W448" s="162"/>
    </row>
    <row r="449" spans="1:23" ht="12.75" customHeight="1">
      <c r="A449" s="162"/>
      <c r="B449" s="162"/>
      <c r="C449" s="162"/>
      <c r="D449" s="162"/>
      <c r="E449" s="162"/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 t="e">
        <f t="shared" si="31"/>
        <v>#REF!</v>
      </c>
      <c r="S449" s="162"/>
      <c r="T449" s="162"/>
      <c r="U449" s="162"/>
      <c r="V449" s="162"/>
      <c r="W449" s="162"/>
    </row>
    <row r="450" spans="1:23" ht="12.75" customHeight="1">
      <c r="A450" s="162"/>
      <c r="B450" s="162"/>
      <c r="C450" s="162"/>
      <c r="D450" s="162"/>
      <c r="E450" s="162"/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 t="e">
        <f t="shared" si="31"/>
        <v>#REF!</v>
      </c>
      <c r="S450" s="162"/>
      <c r="T450" s="162"/>
      <c r="U450" s="162"/>
      <c r="V450" s="162"/>
      <c r="W450" s="162"/>
    </row>
    <row r="451" spans="1:23" ht="12.75" customHeight="1">
      <c r="A451" s="162"/>
      <c r="B451" s="162"/>
      <c r="C451" s="162"/>
      <c r="D451" s="162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 t="e">
        <f t="shared" si="31"/>
        <v>#REF!</v>
      </c>
      <c r="S451" s="162"/>
      <c r="T451" s="162"/>
      <c r="U451" s="162"/>
      <c r="V451" s="162"/>
      <c r="W451" s="162"/>
    </row>
    <row r="452" spans="1:23" ht="12.75" customHeight="1">
      <c r="A452" s="162"/>
      <c r="B452" s="162"/>
      <c r="C452" s="162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 t="e">
        <f t="shared" si="31"/>
        <v>#REF!</v>
      </c>
      <c r="S452" s="162"/>
      <c r="T452" s="162"/>
      <c r="U452" s="162"/>
      <c r="V452" s="162"/>
      <c r="W452" s="162"/>
    </row>
    <row r="453" spans="1:23" ht="12.75" customHeight="1">
      <c r="A453" s="162"/>
      <c r="B453" s="162"/>
      <c r="C453" s="162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 t="e">
        <f t="shared" si="31"/>
        <v>#REF!</v>
      </c>
      <c r="S453" s="162"/>
      <c r="T453" s="162"/>
      <c r="U453" s="162"/>
      <c r="V453" s="162"/>
      <c r="W453" s="162"/>
    </row>
    <row r="454" spans="1:23" ht="12.75" customHeight="1">
      <c r="A454" s="162"/>
      <c r="B454" s="162"/>
      <c r="C454" s="162"/>
      <c r="D454" s="162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 t="e">
        <f t="shared" si="31"/>
        <v>#REF!</v>
      </c>
      <c r="S454" s="162"/>
      <c r="T454" s="162"/>
      <c r="U454" s="162"/>
      <c r="V454" s="162"/>
      <c r="W454" s="162"/>
    </row>
    <row r="455" spans="1:23" ht="12.75" customHeight="1">
      <c r="A455" s="162"/>
      <c r="B455" s="162"/>
      <c r="C455" s="162"/>
      <c r="D455" s="162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 t="e">
        <f t="shared" si="31"/>
        <v>#REF!</v>
      </c>
      <c r="S455" s="162"/>
      <c r="T455" s="162"/>
      <c r="U455" s="162"/>
      <c r="V455" s="162"/>
      <c r="W455" s="162"/>
    </row>
    <row r="456" spans="1:23" ht="12.75" customHeight="1">
      <c r="A456" s="162"/>
      <c r="B456" s="162"/>
      <c r="C456" s="162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 t="e">
        <f t="shared" si="31"/>
        <v>#REF!</v>
      </c>
      <c r="S456" s="162"/>
      <c r="T456" s="162"/>
      <c r="U456" s="162"/>
      <c r="V456" s="162"/>
      <c r="W456" s="162"/>
    </row>
    <row r="457" spans="1:23" ht="12.75" customHeight="1">
      <c r="A457" s="162"/>
      <c r="B457" s="162"/>
      <c r="C457" s="162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 t="e">
        <f t="shared" si="31"/>
        <v>#REF!</v>
      </c>
      <c r="S457" s="162"/>
      <c r="T457" s="162"/>
      <c r="U457" s="162"/>
      <c r="V457" s="162"/>
      <c r="W457" s="162"/>
    </row>
    <row r="458" spans="1:23" ht="12.75" customHeight="1">
      <c r="A458" s="162"/>
      <c r="B458" s="162"/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 t="e">
        <f t="shared" si="31"/>
        <v>#REF!</v>
      </c>
      <c r="S458" s="162"/>
      <c r="T458" s="162"/>
      <c r="U458" s="162"/>
      <c r="V458" s="162"/>
      <c r="W458" s="162"/>
    </row>
    <row r="459" spans="1:23" ht="12.75" customHeight="1">
      <c r="A459" s="162"/>
      <c r="B459" s="162"/>
      <c r="C459" s="162"/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 t="e">
        <f t="shared" si="31"/>
        <v>#REF!</v>
      </c>
      <c r="S459" s="162"/>
      <c r="T459" s="162"/>
      <c r="U459" s="162"/>
      <c r="V459" s="162"/>
      <c r="W459" s="162"/>
    </row>
    <row r="460" spans="1:23" ht="12.75" customHeight="1">
      <c r="A460" s="162"/>
      <c r="B460" s="162"/>
      <c r="C460" s="162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 t="e">
        <f t="shared" si="31"/>
        <v>#REF!</v>
      </c>
      <c r="S460" s="162"/>
      <c r="T460" s="162"/>
      <c r="U460" s="162"/>
      <c r="V460" s="162"/>
      <c r="W460" s="162"/>
    </row>
    <row r="461" spans="1:23" ht="12.75" customHeight="1">
      <c r="A461" s="162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 t="e">
        <f t="shared" si="31"/>
        <v>#REF!</v>
      </c>
      <c r="S461" s="162"/>
      <c r="T461" s="162"/>
      <c r="U461" s="162"/>
      <c r="V461" s="162"/>
      <c r="W461" s="162"/>
    </row>
    <row r="462" spans="1:23" ht="12.75" customHeight="1">
      <c r="A462" s="162"/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 t="e">
        <f t="shared" si="31"/>
        <v>#REF!</v>
      </c>
      <c r="S462" s="162"/>
      <c r="T462" s="162"/>
      <c r="U462" s="162"/>
      <c r="V462" s="162"/>
      <c r="W462" s="162"/>
    </row>
    <row r="463" spans="1:23" ht="12.75" customHeight="1">
      <c r="A463" s="162"/>
      <c r="B463" s="162"/>
      <c r="C463" s="162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 t="e">
        <f t="shared" si="31"/>
        <v>#REF!</v>
      </c>
      <c r="S463" s="162"/>
      <c r="T463" s="162"/>
      <c r="U463" s="162"/>
      <c r="V463" s="162"/>
      <c r="W463" s="162"/>
    </row>
    <row r="464" spans="1:23" ht="12.75" customHeight="1">
      <c r="A464" s="162"/>
      <c r="B464" s="162"/>
      <c r="C464" s="162"/>
      <c r="D464" s="162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 t="e">
        <f t="shared" si="31"/>
        <v>#REF!</v>
      </c>
      <c r="S464" s="162"/>
      <c r="T464" s="162"/>
      <c r="U464" s="162"/>
      <c r="V464" s="162"/>
      <c r="W464" s="162"/>
    </row>
    <row r="465" spans="1:23" ht="12.75" customHeight="1">
      <c r="A465" s="162"/>
      <c r="B465" s="162"/>
      <c r="C465" s="162"/>
      <c r="D465" s="162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 t="e">
        <f t="shared" si="31"/>
        <v>#REF!</v>
      </c>
      <c r="S465" s="162"/>
      <c r="T465" s="162"/>
      <c r="U465" s="162"/>
      <c r="V465" s="162"/>
      <c r="W465" s="162"/>
    </row>
    <row r="466" spans="1:23" ht="12.75" customHeight="1">
      <c r="A466" s="162"/>
      <c r="B466" s="162"/>
      <c r="C466" s="162"/>
      <c r="D466" s="162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 t="e">
        <f t="shared" si="31"/>
        <v>#REF!</v>
      </c>
      <c r="S466" s="162"/>
      <c r="T466" s="162"/>
      <c r="U466" s="162"/>
      <c r="V466" s="162"/>
      <c r="W466" s="162"/>
    </row>
    <row r="467" spans="1:23" ht="12.75" customHeight="1">
      <c r="A467" s="162"/>
      <c r="B467" s="162"/>
      <c r="C467" s="162"/>
      <c r="D467" s="162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 t="e">
        <f t="shared" si="31"/>
        <v>#REF!</v>
      </c>
      <c r="S467" s="162"/>
      <c r="T467" s="162"/>
      <c r="U467" s="162"/>
      <c r="V467" s="162"/>
      <c r="W467" s="162"/>
    </row>
    <row r="468" spans="1:23" ht="12.75" customHeight="1">
      <c r="A468" s="162"/>
      <c r="B468" s="162"/>
      <c r="C468" s="162"/>
      <c r="D468" s="162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 t="e">
        <f t="shared" si="31"/>
        <v>#REF!</v>
      </c>
      <c r="S468" s="162"/>
      <c r="T468" s="162"/>
      <c r="U468" s="162"/>
      <c r="V468" s="162"/>
      <c r="W468" s="162"/>
    </row>
    <row r="469" spans="1:23" ht="12.75" customHeight="1">
      <c r="A469" s="162"/>
      <c r="B469" s="162"/>
      <c r="C469" s="162"/>
      <c r="D469" s="162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 t="e">
        <f t="shared" si="31"/>
        <v>#REF!</v>
      </c>
      <c r="S469" s="162"/>
      <c r="T469" s="162"/>
      <c r="U469" s="162"/>
      <c r="V469" s="162"/>
      <c r="W469" s="162"/>
    </row>
    <row r="470" spans="1:23" ht="12.75" customHeight="1">
      <c r="A470" s="162"/>
      <c r="B470" s="162"/>
      <c r="C470" s="162"/>
      <c r="D470" s="162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 t="e">
        <f t="shared" si="31"/>
        <v>#REF!</v>
      </c>
      <c r="S470" s="162"/>
      <c r="T470" s="162"/>
      <c r="U470" s="162"/>
      <c r="V470" s="162"/>
      <c r="W470" s="162"/>
    </row>
    <row r="471" spans="1:23" ht="12.75" customHeight="1">
      <c r="A471" s="162"/>
      <c r="B471" s="162"/>
      <c r="C471" s="162"/>
      <c r="D471" s="162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 t="e">
        <f t="shared" si="31"/>
        <v>#REF!</v>
      </c>
      <c r="S471" s="162"/>
      <c r="T471" s="162"/>
      <c r="U471" s="162"/>
      <c r="V471" s="162"/>
      <c r="W471" s="162"/>
    </row>
    <row r="472" spans="1:23" ht="12.75" customHeight="1">
      <c r="A472" s="162"/>
      <c r="B472" s="162"/>
      <c r="C472" s="162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 t="e">
        <f t="shared" si="31"/>
        <v>#REF!</v>
      </c>
      <c r="S472" s="162"/>
      <c r="T472" s="162"/>
      <c r="U472" s="162"/>
      <c r="V472" s="162"/>
      <c r="W472" s="162"/>
    </row>
    <row r="473" spans="1:23" ht="12.75" customHeight="1">
      <c r="A473" s="162"/>
      <c r="B473" s="162"/>
      <c r="C473" s="162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 t="e">
        <f t="shared" si="31"/>
        <v>#REF!</v>
      </c>
      <c r="S473" s="162"/>
      <c r="T473" s="162"/>
      <c r="U473" s="162"/>
      <c r="V473" s="162"/>
      <c r="W473" s="162"/>
    </row>
    <row r="474" spans="1:23" ht="12.75" customHeight="1">
      <c r="A474" s="162"/>
      <c r="B474" s="162"/>
      <c r="C474" s="162"/>
      <c r="D474" s="162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 t="e">
        <f t="shared" si="31"/>
        <v>#REF!</v>
      </c>
      <c r="S474" s="162"/>
      <c r="T474" s="162"/>
      <c r="U474" s="162"/>
      <c r="V474" s="162"/>
      <c r="W474" s="162"/>
    </row>
    <row r="475" spans="1:23" ht="12.75" customHeight="1">
      <c r="A475" s="162"/>
      <c r="B475" s="162"/>
      <c r="C475" s="162"/>
      <c r="D475" s="162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 t="e">
        <f t="shared" si="31"/>
        <v>#REF!</v>
      </c>
      <c r="S475" s="162"/>
      <c r="T475" s="162"/>
      <c r="U475" s="162"/>
      <c r="V475" s="162"/>
      <c r="W475" s="162"/>
    </row>
    <row r="476" spans="1:23" ht="12.75" customHeight="1">
      <c r="A476" s="162"/>
      <c r="B476" s="162"/>
      <c r="C476" s="162"/>
      <c r="D476" s="162"/>
      <c r="E476" s="162"/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 t="e">
        <f t="shared" si="31"/>
        <v>#REF!</v>
      </c>
      <c r="S476" s="162"/>
      <c r="T476" s="162"/>
      <c r="U476" s="162"/>
      <c r="V476" s="162"/>
      <c r="W476" s="162"/>
    </row>
    <row r="477" spans="1:23" ht="12.75" customHeight="1">
      <c r="A477" s="162"/>
      <c r="B477" s="162"/>
      <c r="C477" s="162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 t="e">
        <f t="shared" si="31"/>
        <v>#REF!</v>
      </c>
      <c r="S477" s="162"/>
      <c r="T477" s="162"/>
      <c r="U477" s="162"/>
      <c r="V477" s="162"/>
      <c r="W477" s="162"/>
    </row>
    <row r="478" spans="1:23" ht="12.75" customHeight="1">
      <c r="A478" s="162"/>
      <c r="B478" s="162"/>
      <c r="C478" s="162"/>
      <c r="D478" s="162"/>
      <c r="E478" s="162"/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 t="e">
        <f t="shared" si="31"/>
        <v>#REF!</v>
      </c>
      <c r="S478" s="162"/>
      <c r="T478" s="162"/>
      <c r="U478" s="162"/>
      <c r="V478" s="162"/>
      <c r="W478" s="162"/>
    </row>
    <row r="479" spans="1:23" ht="12.75" customHeight="1">
      <c r="A479" s="162"/>
      <c r="B479" s="162"/>
      <c r="C479" s="162"/>
      <c r="D479" s="162"/>
      <c r="E479" s="162"/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 t="e">
        <f t="shared" si="31"/>
        <v>#REF!</v>
      </c>
      <c r="S479" s="162"/>
      <c r="T479" s="162"/>
      <c r="U479" s="162"/>
      <c r="V479" s="162"/>
      <c r="W479" s="162"/>
    </row>
    <row r="480" spans="1:23" ht="12.75" customHeight="1">
      <c r="A480" s="162"/>
      <c r="B480" s="162"/>
      <c r="C480" s="162"/>
      <c r="D480" s="162"/>
      <c r="E480" s="162"/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 t="e">
        <f t="shared" si="31"/>
        <v>#REF!</v>
      </c>
      <c r="S480" s="162"/>
      <c r="T480" s="162"/>
      <c r="U480" s="162"/>
      <c r="V480" s="162"/>
      <c r="W480" s="162"/>
    </row>
    <row r="481" spans="1:23" ht="12.75" customHeight="1">
      <c r="A481" s="162"/>
      <c r="B481" s="162"/>
      <c r="C481" s="162"/>
      <c r="D481" s="162"/>
      <c r="E481" s="162"/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2"/>
      <c r="R481" s="162" t="e">
        <f t="shared" si="31"/>
        <v>#REF!</v>
      </c>
      <c r="S481" s="162"/>
      <c r="T481" s="162"/>
      <c r="U481" s="162"/>
      <c r="V481" s="162"/>
      <c r="W481" s="162"/>
    </row>
    <row r="482" spans="1:23" ht="12.75" customHeight="1">
      <c r="A482" s="162"/>
      <c r="B482" s="162"/>
      <c r="C482" s="162"/>
      <c r="D482" s="162"/>
      <c r="E482" s="162"/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 t="e">
        <f t="shared" si="31"/>
        <v>#REF!</v>
      </c>
      <c r="S482" s="162"/>
      <c r="T482" s="162"/>
      <c r="U482" s="162"/>
      <c r="V482" s="162"/>
      <c r="W482" s="162"/>
    </row>
  </sheetData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0"/>
  <sheetViews>
    <sheetView topLeftCell="A4" workbookViewId="0">
      <selection activeCell="O19" sqref="O19"/>
    </sheetView>
  </sheetViews>
  <sheetFormatPr defaultRowHeight="12.75"/>
  <sheetData>
    <row r="1" spans="1:24" ht="23.25">
      <c r="A1" s="225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7"/>
      <c r="X1" s="1"/>
    </row>
    <row r="2" spans="1:24" ht="23.25">
      <c r="A2" s="3"/>
      <c r="B2" s="3"/>
      <c r="C2" s="3"/>
      <c r="D2" s="3"/>
      <c r="E2" s="3"/>
      <c r="F2" s="3"/>
      <c r="G2" s="3"/>
      <c r="H2" s="3"/>
      <c r="I2" s="228" t="s">
        <v>1</v>
      </c>
      <c r="J2" s="226"/>
      <c r="K2" s="226"/>
      <c r="L2" s="226"/>
      <c r="M2" s="227"/>
      <c r="N2" s="3"/>
      <c r="O2" s="3"/>
      <c r="P2" s="3"/>
      <c r="Q2" s="3"/>
      <c r="R2" s="3"/>
      <c r="S2" s="3"/>
      <c r="T2" s="3"/>
      <c r="U2" s="3"/>
      <c r="V2" s="3"/>
      <c r="W2" s="3"/>
      <c r="X2" s="1"/>
    </row>
    <row r="3" spans="1:24" ht="24" thickBo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1"/>
    </row>
    <row r="4" spans="1:24" ht="21.75" thickBot="1">
      <c r="A4" s="229" t="s">
        <v>2</v>
      </c>
      <c r="B4" s="230"/>
      <c r="C4" s="5" t="s">
        <v>226</v>
      </c>
      <c r="D4" s="6"/>
      <c r="E4" s="6"/>
      <c r="F4" s="6"/>
      <c r="G4" s="7" t="s">
        <v>3</v>
      </c>
      <c r="H4" s="5" t="s">
        <v>227</v>
      </c>
      <c r="I4" s="8"/>
      <c r="J4" s="8"/>
      <c r="K4" s="8"/>
      <c r="L4" s="8"/>
      <c r="M4" s="7" t="s">
        <v>4</v>
      </c>
      <c r="N4" s="9"/>
      <c r="O4" s="5" t="s">
        <v>214</v>
      </c>
      <c r="P4" s="8"/>
      <c r="Q4" s="8"/>
      <c r="R4" s="8"/>
      <c r="S4" s="231" t="s">
        <v>5</v>
      </c>
      <c r="T4" s="230"/>
      <c r="U4" s="232" t="s">
        <v>228</v>
      </c>
      <c r="V4" s="221"/>
      <c r="W4" s="193"/>
      <c r="X4" s="215" t="s">
        <v>6</v>
      </c>
    </row>
    <row r="5" spans="1:24" ht="19.5" thickBot="1">
      <c r="A5" s="233" t="s">
        <v>7</v>
      </c>
      <c r="B5" s="236" t="s">
        <v>8</v>
      </c>
      <c r="C5" s="239" t="s">
        <v>9</v>
      </c>
      <c r="D5" s="240"/>
      <c r="E5" s="240"/>
      <c r="F5" s="240"/>
      <c r="G5" s="240"/>
      <c r="H5" s="240"/>
      <c r="I5" s="240"/>
      <c r="J5" s="241"/>
      <c r="K5" s="242" t="s">
        <v>10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7"/>
      <c r="X5" s="216"/>
    </row>
    <row r="6" spans="1:24" ht="23.25" customHeight="1">
      <c r="A6" s="234"/>
      <c r="B6" s="237"/>
      <c r="C6" s="243" t="s">
        <v>11</v>
      </c>
      <c r="D6" s="218" t="s">
        <v>12</v>
      </c>
      <c r="E6" s="218" t="s">
        <v>222</v>
      </c>
      <c r="F6" s="218" t="s">
        <v>14</v>
      </c>
      <c r="G6" s="218" t="s">
        <v>15</v>
      </c>
      <c r="H6" s="218" t="s">
        <v>16</v>
      </c>
      <c r="I6" s="218" t="s">
        <v>17</v>
      </c>
      <c r="J6" s="245" t="s">
        <v>19</v>
      </c>
      <c r="K6" s="247" t="s">
        <v>20</v>
      </c>
      <c r="L6" s="249" t="s">
        <v>223</v>
      </c>
      <c r="M6" s="250"/>
      <c r="N6" s="209" t="s">
        <v>22</v>
      </c>
      <c r="O6" s="211" t="s">
        <v>23</v>
      </c>
      <c r="P6" s="211" t="s">
        <v>24</v>
      </c>
      <c r="Q6" s="211"/>
      <c r="R6" s="211"/>
      <c r="S6" s="211" t="s">
        <v>25</v>
      </c>
      <c r="T6" s="211"/>
      <c r="U6" s="213" t="s">
        <v>225</v>
      </c>
      <c r="V6" s="211" t="s">
        <v>27</v>
      </c>
      <c r="W6" s="190" t="s">
        <v>28</v>
      </c>
      <c r="X6" s="216"/>
    </row>
    <row r="7" spans="1:24" ht="39" customHeight="1" thickBot="1">
      <c r="A7" s="235"/>
      <c r="B7" s="238"/>
      <c r="C7" s="244"/>
      <c r="D7" s="219"/>
      <c r="E7" s="219"/>
      <c r="F7" s="219"/>
      <c r="G7" s="219"/>
      <c r="H7" s="219"/>
      <c r="I7" s="219"/>
      <c r="J7" s="246"/>
      <c r="K7" s="248"/>
      <c r="L7" s="181" t="s">
        <v>223</v>
      </c>
      <c r="M7" s="182" t="s">
        <v>224</v>
      </c>
      <c r="N7" s="210"/>
      <c r="O7" s="212"/>
      <c r="P7" s="181" t="s">
        <v>29</v>
      </c>
      <c r="Q7" s="183" t="s">
        <v>30</v>
      </c>
      <c r="R7" s="183" t="s">
        <v>31</v>
      </c>
      <c r="S7" s="183" t="s">
        <v>29</v>
      </c>
      <c r="T7" s="184" t="s">
        <v>30</v>
      </c>
      <c r="U7" s="214"/>
      <c r="V7" s="212"/>
      <c r="W7" s="191"/>
      <c r="X7" s="217"/>
    </row>
    <row r="8" spans="1:24" ht="18.75" customHeight="1" thickBot="1">
      <c r="A8" s="16">
        <v>1</v>
      </c>
      <c r="B8" s="17">
        <v>3</v>
      </c>
      <c r="C8" s="16">
        <v>4</v>
      </c>
      <c r="D8" s="18">
        <v>6</v>
      </c>
      <c r="E8" s="18">
        <v>7</v>
      </c>
      <c r="F8" s="18">
        <v>8</v>
      </c>
      <c r="G8" s="18">
        <v>9</v>
      </c>
      <c r="H8" s="18">
        <v>10</v>
      </c>
      <c r="I8" s="18">
        <v>11</v>
      </c>
      <c r="J8" s="19">
        <v>13</v>
      </c>
      <c r="K8" s="20">
        <v>14</v>
      </c>
      <c r="L8" s="18">
        <v>17</v>
      </c>
      <c r="M8" s="18">
        <v>18</v>
      </c>
      <c r="N8" s="18">
        <v>19</v>
      </c>
      <c r="O8" s="18">
        <v>20</v>
      </c>
      <c r="P8" s="18">
        <v>21</v>
      </c>
      <c r="Q8" s="18">
        <v>22</v>
      </c>
      <c r="R8" s="18">
        <v>23</v>
      </c>
      <c r="S8" s="18">
        <v>24</v>
      </c>
      <c r="T8" s="18">
        <v>25</v>
      </c>
      <c r="U8" s="18">
        <v>26</v>
      </c>
      <c r="V8" s="18">
        <v>27</v>
      </c>
      <c r="W8" s="17">
        <v>28</v>
      </c>
      <c r="X8" s="21">
        <v>29</v>
      </c>
    </row>
    <row r="9" spans="1:24" ht="24" customHeight="1" thickBot="1">
      <c r="A9" s="23">
        <v>1</v>
      </c>
      <c r="B9" s="24">
        <v>44986</v>
      </c>
      <c r="C9" s="25">
        <v>83600</v>
      </c>
      <c r="D9" s="179">
        <f>ROUND(C9*46/100,)</f>
        <v>38456</v>
      </c>
      <c r="E9" s="26">
        <f t="shared" ref="E9:E20" si="0">ROUND((C9)*18/100,0)</f>
        <v>15048</v>
      </c>
      <c r="F9" s="26">
        <v>0</v>
      </c>
      <c r="G9" s="26">
        <v>0</v>
      </c>
      <c r="H9" s="26">
        <v>0</v>
      </c>
      <c r="I9" s="26">
        <v>0</v>
      </c>
      <c r="J9" s="27">
        <f>SUM(C9:I9)</f>
        <v>137104</v>
      </c>
      <c r="K9" s="186">
        <v>0</v>
      </c>
      <c r="L9" s="185">
        <v>20000</v>
      </c>
      <c r="M9" s="187">
        <v>0</v>
      </c>
      <c r="N9" s="26">
        <v>15000</v>
      </c>
      <c r="O9" s="188">
        <v>480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1</v>
      </c>
      <c r="V9" s="30">
        <v>200</v>
      </c>
      <c r="W9" s="31">
        <f t="shared" ref="W9:W20" si="1">SUM(K9:V9)</f>
        <v>35681</v>
      </c>
      <c r="X9" s="32">
        <f t="shared" ref="X9:X20" si="2">MIN(J9-W9)</f>
        <v>101423</v>
      </c>
    </row>
    <row r="10" spans="1:24" ht="24" customHeight="1" thickBot="1">
      <c r="A10" s="23">
        <v>2</v>
      </c>
      <c r="B10" s="24">
        <v>45017</v>
      </c>
      <c r="C10" s="34">
        <f>C9</f>
        <v>83600</v>
      </c>
      <c r="D10" s="179">
        <f>ROUND(C10*46/100,)</f>
        <v>38456</v>
      </c>
      <c r="E10" s="35">
        <f t="shared" si="0"/>
        <v>15048</v>
      </c>
      <c r="F10" s="35">
        <v>0</v>
      </c>
      <c r="G10" s="35">
        <v>0</v>
      </c>
      <c r="H10" s="35">
        <f>H9</f>
        <v>0</v>
      </c>
      <c r="I10" s="35">
        <f>I9</f>
        <v>0</v>
      </c>
      <c r="J10" s="27">
        <f t="shared" ref="J10:J20" si="3">SUM(C10:I10)</f>
        <v>137104</v>
      </c>
      <c r="K10" s="38">
        <f>K9</f>
        <v>0</v>
      </c>
      <c r="L10" s="36">
        <f>L9</f>
        <v>20000</v>
      </c>
      <c r="M10" s="187">
        <v>0</v>
      </c>
      <c r="N10" s="35">
        <f>N9</f>
        <v>15000</v>
      </c>
      <c r="O10" s="35">
        <f t="shared" ref="O10:T10" si="4">O9</f>
        <v>480</v>
      </c>
      <c r="P10" s="35">
        <f t="shared" si="4"/>
        <v>0</v>
      </c>
      <c r="Q10" s="35">
        <f t="shared" si="4"/>
        <v>0</v>
      </c>
      <c r="R10" s="35">
        <f t="shared" si="4"/>
        <v>0</v>
      </c>
      <c r="S10" s="35">
        <f t="shared" si="4"/>
        <v>0</v>
      </c>
      <c r="T10" s="35">
        <f t="shared" si="4"/>
        <v>0</v>
      </c>
      <c r="U10" s="35">
        <v>1</v>
      </c>
      <c r="V10" s="39">
        <f>V9</f>
        <v>200</v>
      </c>
      <c r="W10" s="40">
        <f t="shared" si="1"/>
        <v>35681</v>
      </c>
      <c r="X10" s="41">
        <f t="shared" si="2"/>
        <v>101423</v>
      </c>
    </row>
    <row r="11" spans="1:24" ht="24" customHeight="1" thickBot="1">
      <c r="A11" s="23">
        <v>3</v>
      </c>
      <c r="B11" s="24">
        <v>45047</v>
      </c>
      <c r="C11" s="34">
        <f>C9</f>
        <v>83600</v>
      </c>
      <c r="D11" s="180">
        <f>ROUND(C11*46/100,)</f>
        <v>38456</v>
      </c>
      <c r="E11" s="35">
        <f t="shared" si="0"/>
        <v>15048</v>
      </c>
      <c r="F11" s="35">
        <v>0</v>
      </c>
      <c r="G11" s="35">
        <v>0</v>
      </c>
      <c r="H11" s="35">
        <f>H9</f>
        <v>0</v>
      </c>
      <c r="I11" s="35">
        <f>I10</f>
        <v>0</v>
      </c>
      <c r="J11" s="27">
        <f t="shared" si="3"/>
        <v>137104</v>
      </c>
      <c r="K11" s="38">
        <f>K9</f>
        <v>0</v>
      </c>
      <c r="L11" s="36">
        <f t="shared" ref="L11:L20" si="5">L10</f>
        <v>20000</v>
      </c>
      <c r="M11" s="187">
        <v>0</v>
      </c>
      <c r="N11" s="35">
        <f t="shared" ref="N11:N18" si="6">N10</f>
        <v>15000</v>
      </c>
      <c r="O11" s="35">
        <f t="shared" ref="O11:T11" si="7">O9</f>
        <v>480</v>
      </c>
      <c r="P11" s="35">
        <f t="shared" si="7"/>
        <v>0</v>
      </c>
      <c r="Q11" s="35">
        <f t="shared" si="7"/>
        <v>0</v>
      </c>
      <c r="R11" s="35">
        <f t="shared" si="7"/>
        <v>0</v>
      </c>
      <c r="S11" s="35">
        <f t="shared" si="7"/>
        <v>0</v>
      </c>
      <c r="T11" s="35">
        <f t="shared" si="7"/>
        <v>0</v>
      </c>
      <c r="U11" s="35">
        <v>1</v>
      </c>
      <c r="V11" s="39">
        <f>V9</f>
        <v>200</v>
      </c>
      <c r="W11" s="40">
        <f t="shared" si="1"/>
        <v>35681</v>
      </c>
      <c r="X11" s="41">
        <f t="shared" si="2"/>
        <v>101423</v>
      </c>
    </row>
    <row r="12" spans="1:24" ht="24" customHeight="1" thickBot="1">
      <c r="A12" s="23">
        <v>4</v>
      </c>
      <c r="B12" s="24">
        <v>45078</v>
      </c>
      <c r="C12" s="34">
        <f>C9</f>
        <v>83600</v>
      </c>
      <c r="D12" s="179">
        <f>ROUND(C12*46/100,)</f>
        <v>38456</v>
      </c>
      <c r="E12" s="35">
        <f t="shared" si="0"/>
        <v>15048</v>
      </c>
      <c r="F12" s="35">
        <v>0</v>
      </c>
      <c r="G12" s="35">
        <v>68927</v>
      </c>
      <c r="H12" s="35">
        <f>H9</f>
        <v>0</v>
      </c>
      <c r="I12" s="35">
        <f>I10</f>
        <v>0</v>
      </c>
      <c r="J12" s="27">
        <f t="shared" si="3"/>
        <v>206031</v>
      </c>
      <c r="K12" s="38">
        <f>K9</f>
        <v>0</v>
      </c>
      <c r="L12" s="36">
        <f>L11+G12</f>
        <v>88927</v>
      </c>
      <c r="M12" s="35">
        <v>0</v>
      </c>
      <c r="N12" s="35">
        <v>36000</v>
      </c>
      <c r="O12" s="35">
        <f t="shared" ref="O12:T12" si="8">O9</f>
        <v>480</v>
      </c>
      <c r="P12" s="35">
        <f t="shared" si="8"/>
        <v>0</v>
      </c>
      <c r="Q12" s="35">
        <f t="shared" si="8"/>
        <v>0</v>
      </c>
      <c r="R12" s="35">
        <f t="shared" si="8"/>
        <v>0</v>
      </c>
      <c r="S12" s="35">
        <f t="shared" si="8"/>
        <v>0</v>
      </c>
      <c r="T12" s="35">
        <f t="shared" si="8"/>
        <v>0</v>
      </c>
      <c r="U12" s="35">
        <v>1</v>
      </c>
      <c r="V12" s="39">
        <f>V9</f>
        <v>200</v>
      </c>
      <c r="W12" s="40">
        <f t="shared" si="1"/>
        <v>125608</v>
      </c>
      <c r="X12" s="41">
        <f t="shared" si="2"/>
        <v>80423</v>
      </c>
    </row>
    <row r="13" spans="1:24" ht="24" customHeight="1" thickBot="1">
      <c r="A13" s="23">
        <v>5</v>
      </c>
      <c r="B13" s="24">
        <v>45108</v>
      </c>
      <c r="C13" s="42">
        <v>86100</v>
      </c>
      <c r="D13" s="179">
        <f>ROUND(C13*50/100,)</f>
        <v>43050</v>
      </c>
      <c r="E13" s="35">
        <f t="shared" si="0"/>
        <v>15498</v>
      </c>
      <c r="F13" s="35">
        <v>20064</v>
      </c>
      <c r="G13" s="35">
        <v>0</v>
      </c>
      <c r="H13" s="35">
        <f>H9</f>
        <v>0</v>
      </c>
      <c r="I13" s="35">
        <f>I10</f>
        <v>0</v>
      </c>
      <c r="J13" s="27">
        <f t="shared" si="3"/>
        <v>164712</v>
      </c>
      <c r="K13" s="38">
        <f>K9</f>
        <v>0</v>
      </c>
      <c r="L13" s="36">
        <v>20000</v>
      </c>
      <c r="M13" s="187">
        <v>0</v>
      </c>
      <c r="N13" s="35">
        <v>15000</v>
      </c>
      <c r="O13" s="35">
        <f t="shared" ref="O13:T13" si="9">O9</f>
        <v>480</v>
      </c>
      <c r="P13" s="35">
        <f t="shared" si="9"/>
        <v>0</v>
      </c>
      <c r="Q13" s="35">
        <f t="shared" si="9"/>
        <v>0</v>
      </c>
      <c r="R13" s="35">
        <f t="shared" si="9"/>
        <v>0</v>
      </c>
      <c r="S13" s="35">
        <f t="shared" si="9"/>
        <v>0</v>
      </c>
      <c r="T13" s="35">
        <f t="shared" si="9"/>
        <v>0</v>
      </c>
      <c r="U13" s="35">
        <v>1</v>
      </c>
      <c r="V13" s="39">
        <f>V9</f>
        <v>200</v>
      </c>
      <c r="W13" s="40">
        <f t="shared" si="1"/>
        <v>35681</v>
      </c>
      <c r="X13" s="41">
        <f t="shared" si="2"/>
        <v>129031</v>
      </c>
    </row>
    <row r="14" spans="1:24" ht="24" customHeight="1" thickBot="1">
      <c r="A14" s="23">
        <v>6</v>
      </c>
      <c r="B14" s="24">
        <v>45139</v>
      </c>
      <c r="C14" s="34">
        <f>C13</f>
        <v>86100</v>
      </c>
      <c r="D14" s="179">
        <f t="shared" ref="D14:D20" si="10">ROUND(C14*50/100,)</f>
        <v>43050</v>
      </c>
      <c r="E14" s="35">
        <f t="shared" si="0"/>
        <v>15498</v>
      </c>
      <c r="F14" s="35">
        <v>0</v>
      </c>
      <c r="G14" s="35">
        <v>0</v>
      </c>
      <c r="H14" s="35">
        <f>H9</f>
        <v>0</v>
      </c>
      <c r="I14" s="35">
        <f>I10</f>
        <v>0</v>
      </c>
      <c r="J14" s="27">
        <f t="shared" si="3"/>
        <v>144648</v>
      </c>
      <c r="K14" s="38">
        <f>K9</f>
        <v>0</v>
      </c>
      <c r="L14" s="36">
        <f t="shared" si="5"/>
        <v>20000</v>
      </c>
      <c r="M14" s="187">
        <v>0</v>
      </c>
      <c r="N14" s="35">
        <f t="shared" si="6"/>
        <v>15000</v>
      </c>
      <c r="O14" s="35">
        <f t="shared" ref="O14:T14" si="11">O9</f>
        <v>480</v>
      </c>
      <c r="P14" s="35">
        <f t="shared" si="11"/>
        <v>0</v>
      </c>
      <c r="Q14" s="35">
        <f t="shared" si="11"/>
        <v>0</v>
      </c>
      <c r="R14" s="35">
        <f t="shared" si="11"/>
        <v>0</v>
      </c>
      <c r="S14" s="35">
        <f t="shared" si="11"/>
        <v>0</v>
      </c>
      <c r="T14" s="35">
        <f t="shared" si="11"/>
        <v>0</v>
      </c>
      <c r="U14" s="35">
        <v>1</v>
      </c>
      <c r="V14" s="39">
        <f>V9</f>
        <v>200</v>
      </c>
      <c r="W14" s="40">
        <f t="shared" si="1"/>
        <v>35681</v>
      </c>
      <c r="X14" s="41">
        <f t="shared" si="2"/>
        <v>108967</v>
      </c>
    </row>
    <row r="15" spans="1:24" ht="24" customHeight="1" thickBot="1">
      <c r="A15" s="23">
        <v>7</v>
      </c>
      <c r="B15" s="24">
        <v>45170</v>
      </c>
      <c r="C15" s="34">
        <f>C13</f>
        <v>86100</v>
      </c>
      <c r="D15" s="179">
        <f t="shared" si="10"/>
        <v>43050</v>
      </c>
      <c r="E15" s="35">
        <f t="shared" si="0"/>
        <v>15498</v>
      </c>
      <c r="F15" s="35">
        <v>0</v>
      </c>
      <c r="G15" s="35">
        <v>0</v>
      </c>
      <c r="H15" s="35">
        <f>H9</f>
        <v>0</v>
      </c>
      <c r="I15" s="35">
        <f>I10</f>
        <v>0</v>
      </c>
      <c r="J15" s="27">
        <f t="shared" si="3"/>
        <v>144648</v>
      </c>
      <c r="K15" s="38">
        <f t="shared" ref="K15:K16" si="12">K10</f>
        <v>0</v>
      </c>
      <c r="L15" s="36">
        <f t="shared" si="5"/>
        <v>20000</v>
      </c>
      <c r="M15" s="187">
        <v>0</v>
      </c>
      <c r="N15" s="35">
        <f t="shared" si="6"/>
        <v>15000</v>
      </c>
      <c r="O15" s="35">
        <f t="shared" ref="O15:T15" si="13">O9</f>
        <v>480</v>
      </c>
      <c r="P15" s="35">
        <f t="shared" si="13"/>
        <v>0</v>
      </c>
      <c r="Q15" s="35">
        <f t="shared" si="13"/>
        <v>0</v>
      </c>
      <c r="R15" s="35">
        <f t="shared" si="13"/>
        <v>0</v>
      </c>
      <c r="S15" s="35">
        <f t="shared" si="13"/>
        <v>0</v>
      </c>
      <c r="T15" s="35">
        <f t="shared" si="13"/>
        <v>0</v>
      </c>
      <c r="U15" s="35">
        <v>1</v>
      </c>
      <c r="V15" s="39">
        <f>V9</f>
        <v>200</v>
      </c>
      <c r="W15" s="40">
        <f t="shared" si="1"/>
        <v>35681</v>
      </c>
      <c r="X15" s="41">
        <f t="shared" si="2"/>
        <v>108967</v>
      </c>
    </row>
    <row r="16" spans="1:24" ht="24" customHeight="1" thickBot="1">
      <c r="A16" s="23">
        <v>8</v>
      </c>
      <c r="B16" s="24">
        <v>45200</v>
      </c>
      <c r="C16" s="34">
        <f>C13</f>
        <v>86100</v>
      </c>
      <c r="D16" s="180">
        <f t="shared" si="10"/>
        <v>43050</v>
      </c>
      <c r="E16" s="35">
        <f t="shared" si="0"/>
        <v>15498</v>
      </c>
      <c r="F16" s="35">
        <v>0</v>
      </c>
      <c r="G16" s="35">
        <v>0</v>
      </c>
      <c r="H16" s="35">
        <f>H9</f>
        <v>0</v>
      </c>
      <c r="I16" s="35">
        <f>I10</f>
        <v>0</v>
      </c>
      <c r="J16" s="27">
        <f t="shared" si="3"/>
        <v>144648</v>
      </c>
      <c r="K16" s="38">
        <f t="shared" si="12"/>
        <v>0</v>
      </c>
      <c r="L16" s="36">
        <f t="shared" si="5"/>
        <v>20000</v>
      </c>
      <c r="M16" s="187">
        <v>0</v>
      </c>
      <c r="N16" s="35">
        <f t="shared" si="6"/>
        <v>15000</v>
      </c>
      <c r="O16" s="35">
        <f t="shared" ref="O16:T16" si="14">O9</f>
        <v>480</v>
      </c>
      <c r="P16" s="35">
        <f t="shared" si="14"/>
        <v>0</v>
      </c>
      <c r="Q16" s="35">
        <f t="shared" si="14"/>
        <v>0</v>
      </c>
      <c r="R16" s="35">
        <f t="shared" si="14"/>
        <v>0</v>
      </c>
      <c r="S16" s="35">
        <f t="shared" si="14"/>
        <v>0</v>
      </c>
      <c r="T16" s="35">
        <f t="shared" si="14"/>
        <v>0</v>
      </c>
      <c r="U16" s="35">
        <v>1</v>
      </c>
      <c r="V16" s="39">
        <f>V9</f>
        <v>200</v>
      </c>
      <c r="W16" s="40">
        <f t="shared" si="1"/>
        <v>35681</v>
      </c>
      <c r="X16" s="41">
        <f t="shared" si="2"/>
        <v>108967</v>
      </c>
    </row>
    <row r="17" spans="1:24" ht="24" customHeight="1" thickBot="1">
      <c r="A17" s="23">
        <v>9</v>
      </c>
      <c r="B17" s="24">
        <v>45231</v>
      </c>
      <c r="C17" s="34">
        <f>C13</f>
        <v>86100</v>
      </c>
      <c r="D17" s="179">
        <f t="shared" si="10"/>
        <v>43050</v>
      </c>
      <c r="E17" s="35">
        <f t="shared" si="0"/>
        <v>15498</v>
      </c>
      <c r="F17" s="35">
        <v>0</v>
      </c>
      <c r="G17" s="35">
        <v>0</v>
      </c>
      <c r="H17" s="35">
        <f>H9</f>
        <v>0</v>
      </c>
      <c r="I17" s="35">
        <f>I10</f>
        <v>0</v>
      </c>
      <c r="J17" s="27">
        <f t="shared" si="3"/>
        <v>144648</v>
      </c>
      <c r="K17" s="38">
        <f>K9</f>
        <v>0</v>
      </c>
      <c r="L17" s="36">
        <f t="shared" si="5"/>
        <v>20000</v>
      </c>
      <c r="M17" s="187">
        <v>0</v>
      </c>
      <c r="N17" s="35">
        <f t="shared" si="6"/>
        <v>15000</v>
      </c>
      <c r="O17" s="35">
        <f t="shared" ref="O17:T17" si="15">O9</f>
        <v>480</v>
      </c>
      <c r="P17" s="35">
        <f t="shared" si="15"/>
        <v>0</v>
      </c>
      <c r="Q17" s="35">
        <f t="shared" si="15"/>
        <v>0</v>
      </c>
      <c r="R17" s="35">
        <f t="shared" si="15"/>
        <v>0</v>
      </c>
      <c r="S17" s="35">
        <f t="shared" si="15"/>
        <v>0</v>
      </c>
      <c r="T17" s="35">
        <f t="shared" si="15"/>
        <v>0</v>
      </c>
      <c r="U17" s="35">
        <v>1</v>
      </c>
      <c r="V17" s="39">
        <f>V9</f>
        <v>200</v>
      </c>
      <c r="W17" s="40">
        <f t="shared" si="1"/>
        <v>35681</v>
      </c>
      <c r="X17" s="41">
        <f t="shared" si="2"/>
        <v>108967</v>
      </c>
    </row>
    <row r="18" spans="1:24" ht="24" customHeight="1" thickBot="1">
      <c r="A18" s="23">
        <v>10</v>
      </c>
      <c r="B18" s="24">
        <v>45261</v>
      </c>
      <c r="C18" s="34">
        <f>C13</f>
        <v>86100</v>
      </c>
      <c r="D18" s="179">
        <f t="shared" si="10"/>
        <v>43050</v>
      </c>
      <c r="E18" s="35">
        <f t="shared" si="0"/>
        <v>15498</v>
      </c>
      <c r="F18" s="35">
        <v>0</v>
      </c>
      <c r="G18" s="35">
        <v>0</v>
      </c>
      <c r="H18" s="35">
        <f>H9</f>
        <v>0</v>
      </c>
      <c r="I18" s="35">
        <f>I10</f>
        <v>0</v>
      </c>
      <c r="J18" s="27">
        <f t="shared" si="3"/>
        <v>144648</v>
      </c>
      <c r="K18" s="38">
        <f>K9</f>
        <v>0</v>
      </c>
      <c r="L18" s="36">
        <f t="shared" si="5"/>
        <v>20000</v>
      </c>
      <c r="M18" s="187">
        <v>0</v>
      </c>
      <c r="N18" s="35">
        <v>25000</v>
      </c>
      <c r="O18" s="35">
        <f t="shared" ref="O18:T18" si="16">O9</f>
        <v>480</v>
      </c>
      <c r="P18" s="35">
        <f t="shared" si="16"/>
        <v>0</v>
      </c>
      <c r="Q18" s="35">
        <f t="shared" si="16"/>
        <v>0</v>
      </c>
      <c r="R18" s="35">
        <f t="shared" si="16"/>
        <v>0</v>
      </c>
      <c r="S18" s="35">
        <f t="shared" si="16"/>
        <v>0</v>
      </c>
      <c r="T18" s="35">
        <f t="shared" si="16"/>
        <v>0</v>
      </c>
      <c r="U18" s="35">
        <v>1</v>
      </c>
      <c r="V18" s="39">
        <f>V9</f>
        <v>200</v>
      </c>
      <c r="W18" s="40">
        <f t="shared" si="1"/>
        <v>45681</v>
      </c>
      <c r="X18" s="41">
        <f t="shared" si="2"/>
        <v>98967</v>
      </c>
    </row>
    <row r="19" spans="1:24" ht="24" customHeight="1" thickBot="1">
      <c r="A19" s="23">
        <v>11</v>
      </c>
      <c r="B19" s="24">
        <v>45292</v>
      </c>
      <c r="C19" s="34">
        <f>C13</f>
        <v>86100</v>
      </c>
      <c r="D19" s="179">
        <f t="shared" si="10"/>
        <v>43050</v>
      </c>
      <c r="E19" s="35">
        <f t="shared" si="0"/>
        <v>15498</v>
      </c>
      <c r="F19" s="35">
        <v>0</v>
      </c>
      <c r="G19" s="35">
        <v>0</v>
      </c>
      <c r="H19" s="35">
        <f>H9</f>
        <v>0</v>
      </c>
      <c r="I19" s="35">
        <f>I10</f>
        <v>0</v>
      </c>
      <c r="J19" s="27">
        <f t="shared" si="3"/>
        <v>144648</v>
      </c>
      <c r="K19" s="38">
        <f>K9</f>
        <v>0</v>
      </c>
      <c r="L19" s="36">
        <f t="shared" si="5"/>
        <v>20000</v>
      </c>
      <c r="M19" s="187">
        <v>0</v>
      </c>
      <c r="N19" s="43">
        <v>0</v>
      </c>
      <c r="O19" s="35">
        <f t="shared" ref="O19:T19" si="17">O9</f>
        <v>480</v>
      </c>
      <c r="P19" s="35">
        <f t="shared" si="17"/>
        <v>0</v>
      </c>
      <c r="Q19" s="35">
        <f t="shared" si="17"/>
        <v>0</v>
      </c>
      <c r="R19" s="35">
        <f t="shared" si="17"/>
        <v>0</v>
      </c>
      <c r="S19" s="35">
        <f t="shared" si="17"/>
        <v>0</v>
      </c>
      <c r="T19" s="35">
        <f t="shared" si="17"/>
        <v>0</v>
      </c>
      <c r="U19" s="35">
        <v>1</v>
      </c>
      <c r="V19" s="39">
        <f>V9</f>
        <v>200</v>
      </c>
      <c r="W19" s="40">
        <f t="shared" si="1"/>
        <v>20681</v>
      </c>
      <c r="X19" s="41">
        <f t="shared" si="2"/>
        <v>123967</v>
      </c>
    </row>
    <row r="20" spans="1:24" ht="24" customHeight="1" thickBot="1">
      <c r="A20" s="44">
        <v>12</v>
      </c>
      <c r="B20" s="24">
        <v>45323</v>
      </c>
      <c r="C20" s="34">
        <f>C13</f>
        <v>86100</v>
      </c>
      <c r="D20" s="179">
        <f t="shared" si="10"/>
        <v>43050</v>
      </c>
      <c r="E20" s="35">
        <f t="shared" si="0"/>
        <v>15498</v>
      </c>
      <c r="F20" s="45">
        <v>0</v>
      </c>
      <c r="G20" s="45">
        <v>0</v>
      </c>
      <c r="H20" s="45">
        <f>H9</f>
        <v>0</v>
      </c>
      <c r="I20" s="35">
        <f>I10</f>
        <v>0</v>
      </c>
      <c r="J20" s="27">
        <f t="shared" si="3"/>
        <v>144648</v>
      </c>
      <c r="K20" s="47">
        <f>K9</f>
        <v>0</v>
      </c>
      <c r="L20" s="36">
        <f t="shared" si="5"/>
        <v>20000</v>
      </c>
      <c r="M20" s="187">
        <v>0</v>
      </c>
      <c r="N20" s="48">
        <v>0</v>
      </c>
      <c r="O20" s="49">
        <f t="shared" ref="O20:T20" si="18">O9</f>
        <v>480</v>
      </c>
      <c r="P20" s="49">
        <f t="shared" si="18"/>
        <v>0</v>
      </c>
      <c r="Q20" s="49">
        <f t="shared" si="18"/>
        <v>0</v>
      </c>
      <c r="R20" s="49">
        <f t="shared" si="18"/>
        <v>0</v>
      </c>
      <c r="S20" s="49">
        <f t="shared" si="18"/>
        <v>0</v>
      </c>
      <c r="T20" s="49">
        <f t="shared" si="18"/>
        <v>0</v>
      </c>
      <c r="U20" s="49">
        <v>1</v>
      </c>
      <c r="V20" s="50">
        <v>300</v>
      </c>
      <c r="W20" s="51">
        <f t="shared" si="1"/>
        <v>20781</v>
      </c>
      <c r="X20" s="52">
        <f t="shared" si="2"/>
        <v>123867</v>
      </c>
    </row>
    <row r="21" spans="1:24" ht="24" customHeight="1" thickBot="1">
      <c r="A21" s="192" t="s">
        <v>32</v>
      </c>
      <c r="B21" s="193"/>
      <c r="C21" s="53">
        <f t="shared" ref="C21:X21" si="19">SUM(C9:C20)</f>
        <v>1023200</v>
      </c>
      <c r="D21" s="54">
        <f t="shared" si="19"/>
        <v>498224</v>
      </c>
      <c r="E21" s="54">
        <f t="shared" si="19"/>
        <v>184176</v>
      </c>
      <c r="F21" s="54">
        <f t="shared" si="19"/>
        <v>20064</v>
      </c>
      <c r="G21" s="54">
        <f t="shared" si="19"/>
        <v>68927</v>
      </c>
      <c r="H21" s="54">
        <f t="shared" si="19"/>
        <v>0</v>
      </c>
      <c r="I21" s="54">
        <f t="shared" si="19"/>
        <v>0</v>
      </c>
      <c r="J21" s="54">
        <f t="shared" si="19"/>
        <v>1794591</v>
      </c>
      <c r="K21" s="53">
        <f t="shared" si="19"/>
        <v>0</v>
      </c>
      <c r="L21" s="56">
        <f t="shared" si="19"/>
        <v>308927</v>
      </c>
      <c r="M21" s="57">
        <f t="shared" si="19"/>
        <v>0</v>
      </c>
      <c r="N21" s="57">
        <f t="shared" si="19"/>
        <v>181000</v>
      </c>
      <c r="O21" s="56">
        <f t="shared" si="19"/>
        <v>5760</v>
      </c>
      <c r="P21" s="57">
        <f t="shared" si="19"/>
        <v>0</v>
      </c>
      <c r="Q21" s="57">
        <f t="shared" si="19"/>
        <v>0</v>
      </c>
      <c r="R21" s="57">
        <f t="shared" si="19"/>
        <v>0</v>
      </c>
      <c r="S21" s="57">
        <f t="shared" si="19"/>
        <v>0</v>
      </c>
      <c r="T21" s="57">
        <f t="shared" si="19"/>
        <v>0</v>
      </c>
      <c r="U21" s="57">
        <f t="shared" si="19"/>
        <v>12</v>
      </c>
      <c r="V21" s="57">
        <f t="shared" si="19"/>
        <v>2500</v>
      </c>
      <c r="W21" s="58">
        <f t="shared" si="19"/>
        <v>498199</v>
      </c>
      <c r="X21" s="59">
        <f t="shared" si="19"/>
        <v>1296392</v>
      </c>
    </row>
    <row r="22" spans="1:24" ht="24" customHeight="1" thickBot="1">
      <c r="A22" s="60" t="s">
        <v>33</v>
      </c>
      <c r="B22" s="61"/>
      <c r="C22" s="62"/>
      <c r="D22" s="62"/>
      <c r="E22" s="62"/>
      <c r="F22" s="62"/>
      <c r="G22" s="62"/>
      <c r="H22" s="62"/>
      <c r="I22" s="62"/>
      <c r="J22" s="63"/>
      <c r="K22" s="64" t="s">
        <v>34</v>
      </c>
      <c r="L22" s="62"/>
      <c r="M22" s="62"/>
      <c r="N22" s="62"/>
      <c r="O22" s="62"/>
      <c r="P22" s="62"/>
      <c r="Q22" s="62"/>
      <c r="R22" s="62"/>
      <c r="S22" s="62"/>
      <c r="T22" s="62"/>
      <c r="U22" s="194"/>
      <c r="V22" s="195"/>
      <c r="W22" s="195"/>
      <c r="X22" s="196"/>
    </row>
    <row r="23" spans="1:24" ht="24" customHeight="1">
      <c r="A23" s="197" t="s">
        <v>35</v>
      </c>
      <c r="B23" s="198"/>
      <c r="C23" s="201" t="s">
        <v>36</v>
      </c>
      <c r="D23" s="202"/>
      <c r="E23" s="202"/>
      <c r="F23" s="202"/>
      <c r="G23" s="202"/>
      <c r="H23" s="202"/>
      <c r="I23" s="202"/>
      <c r="J23" s="65">
        <v>0</v>
      </c>
      <c r="K23" s="66" t="s">
        <v>37</v>
      </c>
      <c r="L23" s="67"/>
      <c r="M23" s="67"/>
      <c r="N23" s="68">
        <v>0</v>
      </c>
      <c r="O23" s="203"/>
      <c r="P23" s="202"/>
      <c r="Q23" s="202"/>
      <c r="R23" s="202"/>
      <c r="S23" s="202"/>
      <c r="T23" s="202"/>
      <c r="U23" s="202"/>
      <c r="V23" s="204"/>
      <c r="W23" s="69">
        <f t="shared" ref="W23:W24" si="20">N23</f>
        <v>0</v>
      </c>
      <c r="X23" s="70">
        <f t="shared" ref="X23:X25" si="21">MIN(J23-W23)</f>
        <v>0</v>
      </c>
    </row>
    <row r="24" spans="1:24" ht="24" customHeight="1" thickBot="1">
      <c r="A24" s="199"/>
      <c r="B24" s="200"/>
      <c r="C24" s="205" t="s">
        <v>38</v>
      </c>
      <c r="D24" s="206"/>
      <c r="E24" s="206"/>
      <c r="F24" s="206"/>
      <c r="G24" s="206"/>
      <c r="H24" s="206"/>
      <c r="I24" s="206"/>
      <c r="J24" s="71">
        <v>0</v>
      </c>
      <c r="K24" s="72" t="s">
        <v>39</v>
      </c>
      <c r="L24" s="73"/>
      <c r="M24" s="73"/>
      <c r="N24" s="74">
        <v>0</v>
      </c>
      <c r="O24" s="207"/>
      <c r="P24" s="206"/>
      <c r="Q24" s="206"/>
      <c r="R24" s="206"/>
      <c r="S24" s="206"/>
      <c r="T24" s="206"/>
      <c r="U24" s="206"/>
      <c r="V24" s="208"/>
      <c r="W24" s="75">
        <f t="shared" si="20"/>
        <v>0</v>
      </c>
      <c r="X24" s="76">
        <f t="shared" si="21"/>
        <v>0</v>
      </c>
    </row>
    <row r="25" spans="1:24" ht="24" customHeight="1" thickBot="1">
      <c r="A25" s="220" t="s">
        <v>40</v>
      </c>
      <c r="B25" s="221"/>
      <c r="C25" s="221"/>
      <c r="D25" s="221"/>
      <c r="E25" s="221"/>
      <c r="F25" s="221"/>
      <c r="G25" s="221"/>
      <c r="H25" s="221"/>
      <c r="I25" s="221"/>
      <c r="J25" s="55">
        <f>J21+J23+J24</f>
        <v>1794591</v>
      </c>
      <c r="K25" s="222" t="s">
        <v>41</v>
      </c>
      <c r="L25" s="221"/>
      <c r="M25" s="223"/>
      <c r="N25" s="54">
        <f>N21+N23+N24</f>
        <v>181000</v>
      </c>
      <c r="O25" s="224"/>
      <c r="P25" s="221"/>
      <c r="Q25" s="221"/>
      <c r="R25" s="221"/>
      <c r="S25" s="221"/>
      <c r="T25" s="221"/>
      <c r="U25" s="221"/>
      <c r="V25" s="223"/>
      <c r="W25" s="77">
        <f>W21+W23+W24</f>
        <v>498199</v>
      </c>
      <c r="X25" s="78">
        <f t="shared" si="21"/>
        <v>1296392</v>
      </c>
    </row>
    <row r="26" spans="1:24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</row>
    <row r="27" spans="1:24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</row>
    <row r="28" spans="1:24" ht="15.75">
      <c r="A28" s="175" t="s">
        <v>42</v>
      </c>
      <c r="B28" s="172" t="s">
        <v>215</v>
      </c>
      <c r="C28" s="172"/>
      <c r="D28" s="172"/>
      <c r="E28" s="172"/>
      <c r="F28" s="172"/>
      <c r="G28" s="172"/>
      <c r="H28" s="172"/>
      <c r="I28" s="173"/>
      <c r="J28" s="173"/>
      <c r="K28" s="173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</row>
    <row r="29" spans="1:24" ht="15.75">
      <c r="A29" s="174" t="s">
        <v>216</v>
      </c>
      <c r="B29" s="172" t="s">
        <v>217</v>
      </c>
      <c r="C29" s="173"/>
      <c r="D29" s="173"/>
      <c r="E29" s="173"/>
      <c r="F29" s="173"/>
      <c r="G29" s="173"/>
      <c r="H29" s="173"/>
      <c r="I29" s="173"/>
      <c r="J29" s="173"/>
      <c r="K29" s="173"/>
    </row>
    <row r="30" spans="1:24" ht="15.75">
      <c r="A30" s="175" t="s">
        <v>218</v>
      </c>
      <c r="B30" s="176" t="s">
        <v>219</v>
      </c>
      <c r="C30" s="177"/>
      <c r="D30" s="177"/>
      <c r="E30" s="177"/>
      <c r="F30" s="177"/>
      <c r="G30" s="177"/>
      <c r="H30" s="177"/>
      <c r="I30" s="177"/>
      <c r="J30" s="177"/>
      <c r="K30" s="177"/>
    </row>
  </sheetData>
  <mergeCells count="37">
    <mergeCell ref="V6:V7"/>
    <mergeCell ref="I6:I7"/>
    <mergeCell ref="J6:J7"/>
    <mergeCell ref="K6:K7"/>
    <mergeCell ref="L6:M6"/>
    <mergeCell ref="A25:I25"/>
    <mergeCell ref="K25:M25"/>
    <mergeCell ref="O25:V25"/>
    <mergeCell ref="A1:W1"/>
    <mergeCell ref="I2:M2"/>
    <mergeCell ref="A4:B4"/>
    <mergeCell ref="S4:T4"/>
    <mergeCell ref="U4:W4"/>
    <mergeCell ref="A5:A7"/>
    <mergeCell ref="B5:B7"/>
    <mergeCell ref="C5:J5"/>
    <mergeCell ref="K5:W5"/>
    <mergeCell ref="H6:H7"/>
    <mergeCell ref="C6:C7"/>
    <mergeCell ref="D6:D7"/>
    <mergeCell ref="E6:E7"/>
    <mergeCell ref="W6:W7"/>
    <mergeCell ref="A21:B21"/>
    <mergeCell ref="U22:X22"/>
    <mergeCell ref="A23:B24"/>
    <mergeCell ref="C23:I23"/>
    <mergeCell ref="O23:V23"/>
    <mergeCell ref="C24:I24"/>
    <mergeCell ref="O24:V24"/>
    <mergeCell ref="N6:N7"/>
    <mergeCell ref="O6:O7"/>
    <mergeCell ref="P6:R6"/>
    <mergeCell ref="S6:T6"/>
    <mergeCell ref="U6:U7"/>
    <mergeCell ref="X4:X7"/>
    <mergeCell ref="F6:F7"/>
    <mergeCell ref="G6:G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4"/>
  <sheetViews>
    <sheetView tabSelected="1" view="pageBreakPreview" topLeftCell="A46" zoomScale="78" zoomScaleSheetLayoutView="78" workbookViewId="0">
      <selection activeCell="D14" sqref="D14"/>
    </sheetView>
  </sheetViews>
  <sheetFormatPr defaultRowHeight="12.75"/>
  <cols>
    <col min="1" max="1" width="10.7109375" customWidth="1"/>
    <col min="2" max="2" width="70.140625" customWidth="1"/>
    <col min="3" max="3" width="23" customWidth="1"/>
    <col min="4" max="4" width="20.85546875" customWidth="1"/>
  </cols>
  <sheetData>
    <row r="1" spans="1:4" ht="26.25">
      <c r="A1" s="267" t="s">
        <v>43</v>
      </c>
      <c r="B1" s="252"/>
      <c r="C1" s="252"/>
      <c r="D1" s="252"/>
    </row>
    <row r="2" spans="1:4" ht="19.5">
      <c r="A2" s="268" t="s">
        <v>44</v>
      </c>
      <c r="B2" s="252"/>
      <c r="C2" s="252"/>
      <c r="D2" s="252"/>
    </row>
    <row r="3" spans="1:4" ht="19.5">
      <c r="A3" s="268" t="s">
        <v>203</v>
      </c>
      <c r="B3" s="252"/>
      <c r="C3" s="252"/>
      <c r="D3" s="252"/>
    </row>
    <row r="4" spans="1:4" ht="19.5">
      <c r="A4" s="268" t="s">
        <v>202</v>
      </c>
      <c r="B4" s="252"/>
      <c r="C4" s="252"/>
      <c r="D4" s="252"/>
    </row>
    <row r="5" spans="1:4" ht="19.5">
      <c r="A5" s="166"/>
      <c r="B5" s="166"/>
      <c r="C5" s="166"/>
      <c r="D5" s="166"/>
    </row>
    <row r="6" spans="1:4" ht="18">
      <c r="A6" s="82" t="s">
        <v>45</v>
      </c>
      <c r="B6" s="82" t="str">
        <f>GPF!C4</f>
        <v>ABC</v>
      </c>
      <c r="C6" s="82" t="s">
        <v>46</v>
      </c>
      <c r="D6" s="83" t="s">
        <v>47</v>
      </c>
    </row>
    <row r="7" spans="1:4" ht="17.25" thickBot="1">
      <c r="A7" s="84" t="s">
        <v>48</v>
      </c>
      <c r="B7" s="85" t="str">
        <f>GPF!H4</f>
        <v>XYZ</v>
      </c>
      <c r="C7" s="86" t="str">
        <f>GPF!O4</f>
        <v>abcd</v>
      </c>
      <c r="D7" s="86" t="str">
        <f>GPF!U4</f>
        <v>DTE</v>
      </c>
    </row>
    <row r="8" spans="1:4">
      <c r="A8" s="269" t="s">
        <v>49</v>
      </c>
      <c r="B8" s="271" t="s">
        <v>50</v>
      </c>
      <c r="C8" s="273" t="s">
        <v>51</v>
      </c>
      <c r="D8" s="275" t="s">
        <v>51</v>
      </c>
    </row>
    <row r="9" spans="1:4" ht="13.5" thickBot="1">
      <c r="A9" s="270"/>
      <c r="B9" s="272"/>
      <c r="C9" s="274"/>
      <c r="D9" s="276"/>
    </row>
    <row r="10" spans="1:4" ht="20.25" thickBot="1">
      <c r="A10" s="87">
        <v>1</v>
      </c>
      <c r="B10" s="88" t="s">
        <v>221</v>
      </c>
      <c r="C10" s="89"/>
      <c r="D10" s="90">
        <f>GPF!J21</f>
        <v>1794591</v>
      </c>
    </row>
    <row r="11" spans="1:4" ht="19.5" thickTop="1">
      <c r="A11" s="253">
        <v>2</v>
      </c>
      <c r="B11" s="92" t="s">
        <v>52</v>
      </c>
      <c r="C11" s="93"/>
      <c r="D11" s="94"/>
    </row>
    <row r="12" spans="1:4" ht="34.5" customHeight="1">
      <c r="A12" s="254"/>
      <c r="B12" s="170" t="s">
        <v>212</v>
      </c>
      <c r="C12" s="96"/>
      <c r="D12" s="97">
        <v>75000</v>
      </c>
    </row>
    <row r="13" spans="1:4" ht="27.75" customHeight="1" thickBot="1">
      <c r="A13" s="255"/>
      <c r="B13" s="98" t="s">
        <v>53</v>
      </c>
      <c r="C13" s="99"/>
      <c r="D13" s="100">
        <f>SUM(D12)</f>
        <v>75000</v>
      </c>
    </row>
    <row r="14" spans="1:4" ht="21" thickTop="1" thickBot="1">
      <c r="A14" s="101">
        <v>3</v>
      </c>
      <c r="B14" s="102" t="s">
        <v>54</v>
      </c>
      <c r="C14" s="103"/>
      <c r="D14" s="104">
        <f>D10-D13</f>
        <v>1719591</v>
      </c>
    </row>
    <row r="15" spans="1:4" ht="19.5" thickTop="1">
      <c r="A15" s="167">
        <v>4</v>
      </c>
      <c r="B15" s="92" t="s">
        <v>55</v>
      </c>
      <c r="C15" s="93"/>
      <c r="D15" s="105">
        <v>0</v>
      </c>
    </row>
    <row r="16" spans="1:4" ht="18.75">
      <c r="A16" s="106"/>
      <c r="B16" s="95" t="s">
        <v>56</v>
      </c>
      <c r="C16" s="96"/>
      <c r="D16" s="107">
        <v>0</v>
      </c>
    </row>
    <row r="17" spans="1:4" ht="18.75">
      <c r="A17" s="106"/>
      <c r="B17" s="95" t="s">
        <v>57</v>
      </c>
      <c r="C17" s="96" t="s">
        <v>58</v>
      </c>
      <c r="D17" s="107">
        <v>0</v>
      </c>
    </row>
    <row r="18" spans="1:4" ht="20.25" thickBot="1">
      <c r="A18" s="108"/>
      <c r="B18" s="98" t="s">
        <v>59</v>
      </c>
      <c r="C18" s="99"/>
      <c r="D18" s="100">
        <f>SUM(D15:D17)</f>
        <v>0</v>
      </c>
    </row>
    <row r="19" spans="1:4" ht="21" thickTop="1" thickBot="1">
      <c r="A19" s="101">
        <v>5</v>
      </c>
      <c r="B19" s="109" t="s">
        <v>60</v>
      </c>
      <c r="C19" s="103"/>
      <c r="D19" s="110">
        <f>CEILING(D14+D18,10)</f>
        <v>1719600</v>
      </c>
    </row>
    <row r="20" spans="1:4" ht="25.5" customHeight="1" thickTop="1">
      <c r="A20" s="169">
        <v>6</v>
      </c>
      <c r="B20" s="111" t="s">
        <v>61</v>
      </c>
      <c r="C20" s="112"/>
      <c r="D20" s="113"/>
    </row>
    <row r="21" spans="1:4" ht="47.25" customHeight="1">
      <c r="A21" s="106"/>
      <c r="B21" s="114" t="s">
        <v>62</v>
      </c>
      <c r="C21" s="96">
        <v>0</v>
      </c>
      <c r="D21" s="107"/>
    </row>
    <row r="22" spans="1:4" ht="20.25" thickBot="1">
      <c r="A22" s="108"/>
      <c r="B22" s="116" t="s">
        <v>63</v>
      </c>
      <c r="C22" s="96"/>
      <c r="D22" s="115">
        <f>C21</f>
        <v>0</v>
      </c>
    </row>
    <row r="23" spans="1:4" ht="20.25" thickBot="1">
      <c r="A23" s="117">
        <v>7</v>
      </c>
      <c r="B23" s="118" t="s">
        <v>64</v>
      </c>
      <c r="C23" s="119"/>
      <c r="D23" s="120">
        <f>CEILING(D19-D22,10)</f>
        <v>1719600</v>
      </c>
    </row>
    <row r="24" spans="1:4" ht="18.75">
      <c r="A24" s="121"/>
      <c r="B24" s="122"/>
      <c r="C24" s="123"/>
      <c r="D24" s="124"/>
    </row>
    <row r="25" spans="1:4" ht="16.5">
      <c r="A25" s="253">
        <v>8</v>
      </c>
      <c r="B25" s="125" t="s">
        <v>65</v>
      </c>
      <c r="C25" s="256" t="s">
        <v>66</v>
      </c>
      <c r="D25" s="259">
        <v>0</v>
      </c>
    </row>
    <row r="26" spans="1:4" ht="16.5">
      <c r="A26" s="254"/>
      <c r="B26" s="126" t="s">
        <v>67</v>
      </c>
      <c r="C26" s="257"/>
      <c r="D26" s="260"/>
    </row>
    <row r="27" spans="1:4" ht="16.5">
      <c r="A27" s="254"/>
      <c r="B27" s="127"/>
      <c r="C27" s="258"/>
      <c r="D27" s="261"/>
    </row>
    <row r="28" spans="1:4" ht="16.5">
      <c r="A28" s="254"/>
      <c r="B28" s="128" t="s">
        <v>204</v>
      </c>
      <c r="C28" s="262" t="s">
        <v>68</v>
      </c>
      <c r="D28" s="263">
        <f>IF(D23&gt;700000,0,IF(D23&gt;300000,ROUND((SUM(D23-300000)*5/100),0),0))</f>
        <v>0</v>
      </c>
    </row>
    <row r="29" spans="1:4" ht="16.5">
      <c r="A29" s="254"/>
      <c r="B29" s="128" t="s">
        <v>69</v>
      </c>
      <c r="C29" s="257"/>
      <c r="D29" s="264"/>
    </row>
    <row r="30" spans="1:4" ht="16.5">
      <c r="A30" s="254"/>
      <c r="B30" s="128"/>
      <c r="C30" s="258"/>
      <c r="D30" s="265"/>
    </row>
    <row r="31" spans="1:4" ht="16.5">
      <c r="A31" s="254"/>
      <c r="B31" s="126" t="s">
        <v>205</v>
      </c>
      <c r="C31" s="262" t="s">
        <v>206</v>
      </c>
      <c r="D31" s="263">
        <f>IF(D23&gt;1000000,0,IF(D23&gt;700000,ROUND((SUM(D23-700000)*10/100+20000),0),0))</f>
        <v>0</v>
      </c>
    </row>
    <row r="32" spans="1:4" ht="16.5">
      <c r="A32" s="254"/>
      <c r="B32" s="128" t="s">
        <v>70</v>
      </c>
      <c r="C32" s="257"/>
      <c r="D32" s="264"/>
    </row>
    <row r="33" spans="1:4" ht="16.5">
      <c r="A33" s="254"/>
      <c r="B33" s="128"/>
      <c r="C33" s="257"/>
      <c r="D33" s="264"/>
    </row>
    <row r="34" spans="1:4" ht="16.5">
      <c r="A34" s="254"/>
      <c r="B34" s="129"/>
      <c r="C34" s="258"/>
      <c r="D34" s="265"/>
    </row>
    <row r="35" spans="1:4" ht="16.5">
      <c r="A35" s="254"/>
      <c r="B35" s="126" t="s">
        <v>207</v>
      </c>
      <c r="C35" s="262" t="s">
        <v>209</v>
      </c>
      <c r="D35" s="263">
        <f>IF(D23&gt;1200000,0,IF(D23&gt;1000000,ROUND((SUM(D23-1000000)*15/100+50000),0),0))</f>
        <v>0</v>
      </c>
    </row>
    <row r="36" spans="1:4" ht="16.5">
      <c r="A36" s="254"/>
      <c r="B36" s="128" t="s">
        <v>208</v>
      </c>
      <c r="C36" s="257"/>
      <c r="D36" s="264"/>
    </row>
    <row r="37" spans="1:4" ht="16.5">
      <c r="A37" s="254"/>
      <c r="B37" s="128"/>
      <c r="C37" s="257"/>
      <c r="D37" s="264"/>
    </row>
    <row r="38" spans="1:4" ht="16.5">
      <c r="A38" s="254"/>
      <c r="B38" s="129"/>
      <c r="C38" s="258"/>
      <c r="D38" s="265"/>
    </row>
    <row r="39" spans="1:4" ht="16.5">
      <c r="A39" s="254"/>
      <c r="B39" s="126" t="s">
        <v>71</v>
      </c>
      <c r="C39" s="262" t="s">
        <v>210</v>
      </c>
      <c r="D39" s="263">
        <f>IF(D23&gt;1500000,0,IF(D23&gt;1200000,ROUND((SUM(D23-1200000)*20/100+80000),0),0))</f>
        <v>0</v>
      </c>
    </row>
    <row r="40" spans="1:4" ht="16.5">
      <c r="A40" s="254"/>
      <c r="B40" s="128" t="s">
        <v>72</v>
      </c>
      <c r="C40" s="257"/>
      <c r="D40" s="264"/>
    </row>
    <row r="41" spans="1:4" ht="16.5">
      <c r="A41" s="254"/>
      <c r="B41" s="128"/>
      <c r="C41" s="257"/>
      <c r="D41" s="264"/>
    </row>
    <row r="42" spans="1:4" ht="16.5">
      <c r="A42" s="254"/>
      <c r="B42" s="129"/>
      <c r="C42" s="258"/>
      <c r="D42" s="265"/>
    </row>
    <row r="43" spans="1:4" ht="16.5">
      <c r="A43" s="254"/>
      <c r="B43" s="126" t="s">
        <v>73</v>
      </c>
      <c r="C43" s="262" t="s">
        <v>211</v>
      </c>
      <c r="D43" s="263">
        <f>IF(D23&gt;1500000,ROUND((SUM(D23-1500000)*30/100+140000),0),0)</f>
        <v>205880</v>
      </c>
    </row>
    <row r="44" spans="1:4" ht="39" customHeight="1">
      <c r="A44" s="254"/>
      <c r="B44" s="130" t="s">
        <v>74</v>
      </c>
      <c r="C44" s="257"/>
      <c r="D44" s="264"/>
    </row>
    <row r="45" spans="1:4" ht="16.5">
      <c r="A45" s="254"/>
      <c r="B45" s="131"/>
      <c r="C45" s="257"/>
      <c r="D45" s="264"/>
    </row>
    <row r="46" spans="1:4" ht="16.5">
      <c r="A46" s="255"/>
      <c r="B46" s="129"/>
      <c r="C46" s="258"/>
      <c r="D46" s="265"/>
    </row>
    <row r="47" spans="1:4" ht="38.25" customHeight="1">
      <c r="A47" s="132">
        <v>9</v>
      </c>
      <c r="B47" s="133" t="s">
        <v>75</v>
      </c>
      <c r="C47" s="134"/>
      <c r="D47" s="135">
        <f>IF(D23&lt;=700000,25000,0)</f>
        <v>0</v>
      </c>
    </row>
    <row r="48" spans="1:4" ht="19.5">
      <c r="A48" s="101">
        <v>10</v>
      </c>
      <c r="B48" s="136" t="s">
        <v>76</v>
      </c>
      <c r="C48" s="137"/>
      <c r="D48" s="138">
        <f>IF((SUM(D28:D46)-D47)&lt;0,0,(SUM(D28:D46)-D47))</f>
        <v>205880</v>
      </c>
    </row>
    <row r="49" spans="1:4" ht="37.5" customHeight="1">
      <c r="A49" s="139">
        <v>11</v>
      </c>
      <c r="B49" s="140" t="s">
        <v>77</v>
      </c>
      <c r="C49" s="137"/>
      <c r="D49" s="141">
        <f>ROUND((D48)*0.04,0)</f>
        <v>8235</v>
      </c>
    </row>
    <row r="50" spans="1:4" ht="20.25" thickBot="1">
      <c r="A50" s="139">
        <v>12</v>
      </c>
      <c r="B50" s="142" t="s">
        <v>78</v>
      </c>
      <c r="C50" s="137"/>
      <c r="D50" s="143">
        <f>D48+D49</f>
        <v>214115</v>
      </c>
    </row>
    <row r="51" spans="1:4" ht="21" thickTop="1" thickBot="1">
      <c r="A51" s="139">
        <v>13</v>
      </c>
      <c r="B51" s="144" t="s">
        <v>79</v>
      </c>
      <c r="C51" s="99"/>
      <c r="D51" s="145">
        <v>0</v>
      </c>
    </row>
    <row r="52" spans="1:4" ht="21" thickTop="1" thickBot="1">
      <c r="A52" s="139">
        <v>14</v>
      </c>
      <c r="B52" s="146" t="s">
        <v>80</v>
      </c>
      <c r="C52" s="147"/>
      <c r="D52" s="148">
        <f>D50-D51</f>
        <v>214115</v>
      </c>
    </row>
    <row r="53" spans="1:4" ht="20.25" thickTop="1">
      <c r="A53" s="101">
        <v>15</v>
      </c>
      <c r="B53" s="146" t="s">
        <v>81</v>
      </c>
      <c r="C53" s="93"/>
      <c r="D53" s="149">
        <f>GPF!N21</f>
        <v>181000</v>
      </c>
    </row>
    <row r="54" spans="1:4" ht="20.25" thickBot="1">
      <c r="A54" s="150">
        <v>16</v>
      </c>
      <c r="B54" s="151" t="s">
        <v>82</v>
      </c>
      <c r="C54" s="152" t="str">
        <f>IF((D52-D53)&lt;0,"Refundable","Tax Payble")</f>
        <v>Tax Payble</v>
      </c>
      <c r="D54" s="153">
        <f>(D52-D53)</f>
        <v>33115</v>
      </c>
    </row>
    <row r="55" spans="1:4" ht="15.75">
      <c r="A55" s="154"/>
      <c r="B55" s="79"/>
      <c r="C55" s="154"/>
      <c r="D55" s="80"/>
    </row>
    <row r="56" spans="1:4" ht="18">
      <c r="A56" s="266" t="s">
        <v>83</v>
      </c>
      <c r="B56" s="266"/>
      <c r="C56" s="266"/>
      <c r="D56" s="266"/>
    </row>
    <row r="57" spans="1:4" ht="15">
      <c r="A57" s="154"/>
      <c r="B57" s="251"/>
      <c r="C57" s="252"/>
      <c r="D57" s="252"/>
    </row>
    <row r="58" spans="1:4" ht="15">
      <c r="A58" s="154"/>
      <c r="B58" s="168"/>
      <c r="C58" s="168"/>
      <c r="D58" s="168"/>
    </row>
    <row r="59" spans="1:4" ht="15">
      <c r="A59" s="154"/>
      <c r="B59" s="154"/>
      <c r="C59" s="154"/>
      <c r="D59" s="154"/>
    </row>
    <row r="60" spans="1:4" ht="16.5">
      <c r="A60" s="154"/>
      <c r="B60" s="156" t="s">
        <v>84</v>
      </c>
      <c r="C60" s="154"/>
      <c r="D60" s="154"/>
    </row>
    <row r="61" spans="1:4" ht="15.75">
      <c r="A61" s="154"/>
      <c r="B61" s="80" t="s">
        <v>199</v>
      </c>
      <c r="C61" s="80"/>
      <c r="D61" s="80"/>
    </row>
    <row r="62" spans="1:4" ht="15.75">
      <c r="A62" s="154"/>
      <c r="B62" s="80" t="s">
        <v>201</v>
      </c>
      <c r="C62" s="80"/>
      <c r="D62" s="80"/>
    </row>
    <row r="63" spans="1:4" ht="15">
      <c r="A63" s="157"/>
      <c r="B63" s="158" t="s">
        <v>200</v>
      </c>
      <c r="C63" s="157"/>
      <c r="D63" s="157"/>
    </row>
    <row r="64" spans="1:4" ht="18.75">
      <c r="A64" s="165"/>
      <c r="B64" s="159" t="s">
        <v>85</v>
      </c>
      <c r="C64" s="165"/>
      <c r="D64" s="165"/>
    </row>
  </sheetData>
  <mergeCells count="24">
    <mergeCell ref="A1:D1"/>
    <mergeCell ref="A2:D2"/>
    <mergeCell ref="A3:D3"/>
    <mergeCell ref="A4:D4"/>
    <mergeCell ref="A8:A9"/>
    <mergeCell ref="B8:B9"/>
    <mergeCell ref="C8:C9"/>
    <mergeCell ref="D8:D9"/>
    <mergeCell ref="B57:D57"/>
    <mergeCell ref="A11:A13"/>
    <mergeCell ref="A25:A46"/>
    <mergeCell ref="C25:C27"/>
    <mergeCell ref="D25:D27"/>
    <mergeCell ref="C28:C30"/>
    <mergeCell ref="D28:D30"/>
    <mergeCell ref="C31:C34"/>
    <mergeCell ref="D31:D34"/>
    <mergeCell ref="C35:C38"/>
    <mergeCell ref="D35:D38"/>
    <mergeCell ref="C39:C42"/>
    <mergeCell ref="D39:D42"/>
    <mergeCell ref="C43:C46"/>
    <mergeCell ref="D43:D46"/>
    <mergeCell ref="A56:D56"/>
  </mergeCells>
  <pageMargins left="0.7" right="0.7" top="0.75" bottom="0.75" header="0.3" footer="0.3"/>
  <pageSetup paperSize="9" scale="78" orientation="portrait" horizontalDpi="4294967293" verticalDpi="0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Z98"/>
  <sheetViews>
    <sheetView topLeftCell="G3" zoomScale="85" zoomScaleNormal="85" workbookViewId="0">
      <selection activeCell="Y14" sqref="Y14"/>
    </sheetView>
  </sheetViews>
  <sheetFormatPr defaultColWidth="14.42578125" defaultRowHeight="15" customHeight="1"/>
  <cols>
    <col min="1" max="1" width="4.28515625" customWidth="1"/>
    <col min="2" max="2" width="8.42578125" customWidth="1"/>
    <col min="3" max="3" width="12" customWidth="1"/>
    <col min="4" max="4" width="11.5703125" customWidth="1"/>
    <col min="5" max="5" width="11.28515625" customWidth="1"/>
    <col min="6" max="6" width="13.28515625" customWidth="1"/>
    <col min="7" max="7" width="10.28515625" customWidth="1"/>
    <col min="8" max="8" width="6.7109375" customWidth="1"/>
    <col min="9" max="9" width="7.42578125" customWidth="1"/>
    <col min="10" max="10" width="10.7109375" customWidth="1"/>
    <col min="11" max="11" width="10.28515625" customWidth="1"/>
    <col min="12" max="12" width="8.140625" customWidth="1"/>
    <col min="13" max="13" width="8.28515625" customWidth="1"/>
    <col min="14" max="14" width="9.5703125" customWidth="1"/>
    <col min="15" max="15" width="8.42578125" customWidth="1"/>
    <col min="16" max="16" width="6.85546875" customWidth="1"/>
    <col min="17" max="17" width="8.7109375" customWidth="1"/>
    <col min="18" max="18" width="8.140625" customWidth="1"/>
    <col min="19" max="20" width="8.42578125" customWidth="1"/>
    <col min="21" max="21" width="8.7109375" customWidth="1"/>
    <col min="22" max="22" width="8.140625" customWidth="1"/>
    <col min="23" max="23" width="6" customWidth="1"/>
    <col min="24" max="24" width="9.7109375" customWidth="1"/>
    <col min="25" max="25" width="9.42578125" bestFit="1" customWidth="1"/>
    <col min="26" max="26" width="8.7109375" customWidth="1"/>
  </cols>
  <sheetData>
    <row r="1" spans="1:26" ht="12.75" customHeight="1">
      <c r="A1" s="225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1"/>
      <c r="Z1" s="2"/>
    </row>
    <row r="2" spans="1:26" ht="21.75" customHeight="1">
      <c r="A2" s="3"/>
      <c r="B2" s="3"/>
      <c r="C2" s="3"/>
      <c r="D2" s="3"/>
      <c r="E2" s="3"/>
      <c r="F2" s="3"/>
      <c r="G2" s="3"/>
      <c r="H2" s="3"/>
      <c r="I2" s="228" t="s">
        <v>213</v>
      </c>
      <c r="J2" s="226"/>
      <c r="K2" s="226"/>
      <c r="L2" s="226"/>
      <c r="M2" s="226"/>
      <c r="N2" s="227"/>
      <c r="O2" s="3"/>
      <c r="P2" s="3"/>
      <c r="Q2" s="3"/>
      <c r="R2" s="3"/>
      <c r="S2" s="3"/>
      <c r="T2" s="3"/>
      <c r="U2" s="3"/>
      <c r="V2" s="3"/>
      <c r="W2" s="3"/>
      <c r="X2" s="3"/>
      <c r="Y2" s="1"/>
      <c r="Z2" s="2"/>
    </row>
    <row r="3" spans="1:26" ht="12.7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1"/>
      <c r="Z3" s="2"/>
    </row>
    <row r="4" spans="1:26" ht="31.5" customHeight="1">
      <c r="A4" s="229" t="s">
        <v>2</v>
      </c>
      <c r="B4" s="230"/>
      <c r="C4" s="5" t="s">
        <v>226</v>
      </c>
      <c r="D4" s="6"/>
      <c r="E4" s="6"/>
      <c r="F4" s="6"/>
      <c r="G4" s="7" t="s">
        <v>3</v>
      </c>
      <c r="H4" s="5" t="s">
        <v>227</v>
      </c>
      <c r="I4" s="8"/>
      <c r="J4" s="8"/>
      <c r="K4" s="8"/>
      <c r="L4" s="8"/>
      <c r="M4" s="8"/>
      <c r="N4" s="7" t="s">
        <v>4</v>
      </c>
      <c r="O4" s="9"/>
      <c r="P4" s="5" t="s">
        <v>198</v>
      </c>
      <c r="Q4" s="8"/>
      <c r="R4" s="8"/>
      <c r="S4" s="8"/>
      <c r="T4" s="231" t="s">
        <v>5</v>
      </c>
      <c r="U4" s="230"/>
      <c r="V4" s="279"/>
      <c r="W4" s="221"/>
      <c r="X4" s="193"/>
      <c r="Y4" s="215" t="s">
        <v>6</v>
      </c>
      <c r="Z4" s="10"/>
    </row>
    <row r="5" spans="1:26" ht="30.75" customHeight="1">
      <c r="A5" s="233" t="s">
        <v>7</v>
      </c>
      <c r="B5" s="236" t="s">
        <v>8</v>
      </c>
      <c r="C5" s="239" t="s">
        <v>9</v>
      </c>
      <c r="D5" s="240"/>
      <c r="E5" s="240"/>
      <c r="F5" s="240"/>
      <c r="G5" s="240"/>
      <c r="H5" s="240"/>
      <c r="I5" s="240"/>
      <c r="J5" s="240"/>
      <c r="K5" s="241"/>
      <c r="L5" s="242" t="s">
        <v>10</v>
      </c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7"/>
      <c r="Y5" s="216"/>
      <c r="Z5" s="11"/>
    </row>
    <row r="6" spans="1:26" ht="48" customHeight="1">
      <c r="A6" s="234"/>
      <c r="B6" s="237"/>
      <c r="C6" s="247" t="s">
        <v>11</v>
      </c>
      <c r="D6" s="278" t="s">
        <v>12</v>
      </c>
      <c r="E6" s="278" t="s">
        <v>13</v>
      </c>
      <c r="F6" s="278" t="s">
        <v>14</v>
      </c>
      <c r="G6" s="278" t="s">
        <v>15</v>
      </c>
      <c r="H6" s="278" t="s">
        <v>16</v>
      </c>
      <c r="I6" s="278" t="s">
        <v>17</v>
      </c>
      <c r="J6" s="278" t="s">
        <v>18</v>
      </c>
      <c r="K6" s="245" t="s">
        <v>19</v>
      </c>
      <c r="L6" s="247" t="s">
        <v>20</v>
      </c>
      <c r="M6" s="278" t="s">
        <v>18</v>
      </c>
      <c r="N6" s="278" t="s">
        <v>21</v>
      </c>
      <c r="O6" s="280" t="s">
        <v>22</v>
      </c>
      <c r="P6" s="278" t="s">
        <v>23</v>
      </c>
      <c r="Q6" s="282" t="s">
        <v>24</v>
      </c>
      <c r="R6" s="202"/>
      <c r="S6" s="204"/>
      <c r="T6" s="282" t="s">
        <v>25</v>
      </c>
      <c r="U6" s="204"/>
      <c r="V6" s="284" t="s">
        <v>26</v>
      </c>
      <c r="W6" s="278" t="s">
        <v>27</v>
      </c>
      <c r="X6" s="190" t="s">
        <v>28</v>
      </c>
      <c r="Y6" s="216"/>
      <c r="Z6" s="12"/>
    </row>
    <row r="7" spans="1:26" ht="32.25" customHeight="1">
      <c r="A7" s="235"/>
      <c r="B7" s="238"/>
      <c r="C7" s="235"/>
      <c r="D7" s="283"/>
      <c r="E7" s="283"/>
      <c r="F7" s="283"/>
      <c r="G7" s="283"/>
      <c r="H7" s="283"/>
      <c r="I7" s="283"/>
      <c r="J7" s="283"/>
      <c r="K7" s="246"/>
      <c r="L7" s="248"/>
      <c r="M7" s="274"/>
      <c r="N7" s="274"/>
      <c r="O7" s="281"/>
      <c r="P7" s="274"/>
      <c r="Q7" s="13" t="s">
        <v>29</v>
      </c>
      <c r="R7" s="14" t="s">
        <v>30</v>
      </c>
      <c r="S7" s="14" t="s">
        <v>31</v>
      </c>
      <c r="T7" s="14" t="s">
        <v>29</v>
      </c>
      <c r="U7" s="15" t="s">
        <v>30</v>
      </c>
      <c r="V7" s="274"/>
      <c r="W7" s="274"/>
      <c r="X7" s="191"/>
      <c r="Y7" s="217"/>
      <c r="Z7" s="12"/>
    </row>
    <row r="8" spans="1:26" ht="16.5" customHeight="1">
      <c r="A8" s="16">
        <v>1</v>
      </c>
      <c r="B8" s="17">
        <v>3</v>
      </c>
      <c r="C8" s="16">
        <v>4</v>
      </c>
      <c r="D8" s="18">
        <v>6</v>
      </c>
      <c r="E8" s="18">
        <v>7</v>
      </c>
      <c r="F8" s="18">
        <v>8</v>
      </c>
      <c r="G8" s="18">
        <v>9</v>
      </c>
      <c r="H8" s="18">
        <v>10</v>
      </c>
      <c r="I8" s="18">
        <v>11</v>
      </c>
      <c r="J8" s="18">
        <v>12</v>
      </c>
      <c r="K8" s="19">
        <v>13</v>
      </c>
      <c r="L8" s="20">
        <v>14</v>
      </c>
      <c r="M8" s="18">
        <v>17</v>
      </c>
      <c r="N8" s="18">
        <v>18</v>
      </c>
      <c r="O8" s="18">
        <v>19</v>
      </c>
      <c r="P8" s="18">
        <v>20</v>
      </c>
      <c r="Q8" s="18">
        <v>21</v>
      </c>
      <c r="R8" s="18">
        <v>22</v>
      </c>
      <c r="S8" s="18">
        <v>23</v>
      </c>
      <c r="T8" s="18">
        <v>24</v>
      </c>
      <c r="U8" s="18">
        <v>25</v>
      </c>
      <c r="V8" s="18">
        <v>26</v>
      </c>
      <c r="W8" s="18">
        <v>27</v>
      </c>
      <c r="X8" s="17">
        <v>28</v>
      </c>
      <c r="Y8" s="21">
        <v>29</v>
      </c>
      <c r="Z8" s="22"/>
    </row>
    <row r="9" spans="1:26" ht="30" customHeight="1">
      <c r="A9" s="23">
        <v>1</v>
      </c>
      <c r="B9" s="24">
        <v>44986</v>
      </c>
      <c r="C9" s="25">
        <v>0</v>
      </c>
      <c r="D9" s="179">
        <f>ROUND(C9*46/100,)</f>
        <v>0</v>
      </c>
      <c r="E9" s="26">
        <f t="shared" ref="E9:E20" si="0">ROUND((C9)*18/100,0)</f>
        <v>0</v>
      </c>
      <c r="F9" s="26">
        <v>0</v>
      </c>
      <c r="G9" s="26">
        <v>0</v>
      </c>
      <c r="H9" s="26">
        <v>0</v>
      </c>
      <c r="I9" s="26">
        <v>0</v>
      </c>
      <c r="J9" s="36">
        <f t="shared" ref="J9:J20" si="1">+ROUNDUP((C9+D9)*14%,0)</f>
        <v>0</v>
      </c>
      <c r="K9" s="27">
        <f t="shared" ref="K9:K20" si="2">SUM(C9:J9)</f>
        <v>0</v>
      </c>
      <c r="L9" s="28">
        <v>0</v>
      </c>
      <c r="M9" s="29">
        <f t="shared" ref="M9:M20" si="3">J9</f>
        <v>0</v>
      </c>
      <c r="N9" s="36">
        <f t="shared" ref="N9:N20" si="4">+ROUNDUP((C9+D9)*10%,0)</f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1</v>
      </c>
      <c r="W9" s="30">
        <v>200</v>
      </c>
      <c r="X9" s="31">
        <f t="shared" ref="X9:X20" si="5">SUM(L9:W9)</f>
        <v>201</v>
      </c>
      <c r="Y9" s="32">
        <f t="shared" ref="Y9:Y20" si="6">MIN(K9-X9)</f>
        <v>-201</v>
      </c>
      <c r="Z9" s="33"/>
    </row>
    <row r="10" spans="1:26" ht="30" customHeight="1">
      <c r="A10" s="23">
        <v>2</v>
      </c>
      <c r="B10" s="24">
        <v>45017</v>
      </c>
      <c r="C10" s="34">
        <f>C9</f>
        <v>0</v>
      </c>
      <c r="D10" s="179">
        <f>ROUND(C10*46/100,)</f>
        <v>0</v>
      </c>
      <c r="E10" s="35">
        <f t="shared" si="0"/>
        <v>0</v>
      </c>
      <c r="F10" s="35">
        <v>0</v>
      </c>
      <c r="G10" s="35">
        <v>0</v>
      </c>
      <c r="H10" s="35">
        <f>H9</f>
        <v>0</v>
      </c>
      <c r="I10" s="35">
        <f>I9</f>
        <v>0</v>
      </c>
      <c r="J10" s="36">
        <f t="shared" si="1"/>
        <v>0</v>
      </c>
      <c r="K10" s="37">
        <f t="shared" si="2"/>
        <v>0</v>
      </c>
      <c r="L10" s="38">
        <f>L9</f>
        <v>0</v>
      </c>
      <c r="M10" s="36">
        <f t="shared" si="3"/>
        <v>0</v>
      </c>
      <c r="N10" s="36">
        <f t="shared" si="4"/>
        <v>0</v>
      </c>
      <c r="O10" s="35">
        <f>O9</f>
        <v>0</v>
      </c>
      <c r="P10" s="35">
        <f t="shared" ref="P10:U10" si="7">P9</f>
        <v>0</v>
      </c>
      <c r="Q10" s="35">
        <f t="shared" si="7"/>
        <v>0</v>
      </c>
      <c r="R10" s="35">
        <f t="shared" si="7"/>
        <v>0</v>
      </c>
      <c r="S10" s="35">
        <f t="shared" si="7"/>
        <v>0</v>
      </c>
      <c r="T10" s="35">
        <f t="shared" si="7"/>
        <v>0</v>
      </c>
      <c r="U10" s="35">
        <f t="shared" si="7"/>
        <v>0</v>
      </c>
      <c r="V10" s="35">
        <v>1</v>
      </c>
      <c r="W10" s="39">
        <f>W9</f>
        <v>200</v>
      </c>
      <c r="X10" s="40">
        <f t="shared" si="5"/>
        <v>201</v>
      </c>
      <c r="Y10" s="41">
        <f t="shared" si="6"/>
        <v>-201</v>
      </c>
      <c r="Z10" s="33"/>
    </row>
    <row r="11" spans="1:26" ht="30" customHeight="1">
      <c r="A11" s="23">
        <v>3</v>
      </c>
      <c r="B11" s="24">
        <v>45047</v>
      </c>
      <c r="C11" s="34">
        <f t="shared" ref="C11:C12" si="8">C10</f>
        <v>0</v>
      </c>
      <c r="D11" s="180">
        <f>ROUND(C11*46/100,)</f>
        <v>0</v>
      </c>
      <c r="E11" s="35">
        <f t="shared" si="0"/>
        <v>0</v>
      </c>
      <c r="F11" s="35">
        <v>0</v>
      </c>
      <c r="G11" s="35">
        <v>0</v>
      </c>
      <c r="H11" s="35">
        <f>H9</f>
        <v>0</v>
      </c>
      <c r="I11" s="35">
        <f>I10</f>
        <v>0</v>
      </c>
      <c r="J11" s="36">
        <f t="shared" si="1"/>
        <v>0</v>
      </c>
      <c r="K11" s="37">
        <f t="shared" si="2"/>
        <v>0</v>
      </c>
      <c r="L11" s="38">
        <f>L9</f>
        <v>0</v>
      </c>
      <c r="M11" s="36">
        <f t="shared" si="3"/>
        <v>0</v>
      </c>
      <c r="N11" s="36">
        <f t="shared" si="4"/>
        <v>0</v>
      </c>
      <c r="O11" s="35">
        <f t="shared" ref="O11:O14" si="9">O10</f>
        <v>0</v>
      </c>
      <c r="P11" s="35">
        <f t="shared" ref="P11:U11" si="10">P9</f>
        <v>0</v>
      </c>
      <c r="Q11" s="35">
        <f t="shared" si="10"/>
        <v>0</v>
      </c>
      <c r="R11" s="35">
        <f t="shared" si="10"/>
        <v>0</v>
      </c>
      <c r="S11" s="35">
        <f t="shared" si="10"/>
        <v>0</v>
      </c>
      <c r="T11" s="35">
        <f t="shared" si="10"/>
        <v>0</v>
      </c>
      <c r="U11" s="35">
        <f t="shared" si="10"/>
        <v>0</v>
      </c>
      <c r="V11" s="35">
        <v>1</v>
      </c>
      <c r="W11" s="39">
        <f>W9</f>
        <v>200</v>
      </c>
      <c r="X11" s="40">
        <f t="shared" si="5"/>
        <v>201</v>
      </c>
      <c r="Y11" s="41">
        <f t="shared" si="6"/>
        <v>-201</v>
      </c>
      <c r="Z11" s="33"/>
    </row>
    <row r="12" spans="1:26" ht="30" customHeight="1">
      <c r="A12" s="23">
        <v>4</v>
      </c>
      <c r="B12" s="24">
        <v>45078</v>
      </c>
      <c r="C12" s="34">
        <f t="shared" si="8"/>
        <v>0</v>
      </c>
      <c r="D12" s="179">
        <f>ROUND(C12*46/100,)</f>
        <v>0</v>
      </c>
      <c r="E12" s="35">
        <f t="shared" si="0"/>
        <v>0</v>
      </c>
      <c r="F12" s="35">
        <v>0</v>
      </c>
      <c r="G12" s="35">
        <v>0</v>
      </c>
      <c r="H12" s="35">
        <f>H9</f>
        <v>0</v>
      </c>
      <c r="I12" s="35">
        <f>I10</f>
        <v>0</v>
      </c>
      <c r="J12" s="36">
        <f t="shared" si="1"/>
        <v>0</v>
      </c>
      <c r="K12" s="37">
        <f t="shared" si="2"/>
        <v>0</v>
      </c>
      <c r="L12" s="38">
        <f>L9</f>
        <v>0</v>
      </c>
      <c r="M12" s="36">
        <f t="shared" si="3"/>
        <v>0</v>
      </c>
      <c r="N12" s="36">
        <f>+ROUNDUP((C12+D12)*10%,0)</f>
        <v>0</v>
      </c>
      <c r="O12" s="35">
        <f t="shared" si="9"/>
        <v>0</v>
      </c>
      <c r="P12" s="35">
        <f t="shared" ref="P12:U12" si="11">P9</f>
        <v>0</v>
      </c>
      <c r="Q12" s="35">
        <f t="shared" si="11"/>
        <v>0</v>
      </c>
      <c r="R12" s="35">
        <f t="shared" si="11"/>
        <v>0</v>
      </c>
      <c r="S12" s="35">
        <f t="shared" si="11"/>
        <v>0</v>
      </c>
      <c r="T12" s="35">
        <f t="shared" si="11"/>
        <v>0</v>
      </c>
      <c r="U12" s="35">
        <f t="shared" si="11"/>
        <v>0</v>
      </c>
      <c r="V12" s="35">
        <v>1</v>
      </c>
      <c r="W12" s="39">
        <f>W9</f>
        <v>200</v>
      </c>
      <c r="X12" s="40">
        <f t="shared" si="5"/>
        <v>201</v>
      </c>
      <c r="Y12" s="41">
        <f t="shared" si="6"/>
        <v>-201</v>
      </c>
      <c r="Z12" s="33"/>
    </row>
    <row r="13" spans="1:26" ht="30" customHeight="1">
      <c r="A13" s="23">
        <v>5</v>
      </c>
      <c r="B13" s="24">
        <v>45108</v>
      </c>
      <c r="C13" s="42">
        <v>0</v>
      </c>
      <c r="D13" s="179">
        <f>ROUND(C13*50/100,)</f>
        <v>0</v>
      </c>
      <c r="E13" s="35">
        <f t="shared" si="0"/>
        <v>0</v>
      </c>
      <c r="F13" s="35">
        <v>0</v>
      </c>
      <c r="G13" s="35">
        <v>0</v>
      </c>
      <c r="H13" s="35">
        <f>H9</f>
        <v>0</v>
      </c>
      <c r="I13" s="35">
        <f t="shared" ref="I13:I20" si="12">I11</f>
        <v>0</v>
      </c>
      <c r="J13" s="36">
        <f t="shared" si="1"/>
        <v>0</v>
      </c>
      <c r="K13" s="37">
        <f t="shared" si="2"/>
        <v>0</v>
      </c>
      <c r="L13" s="38">
        <f>L9</f>
        <v>0</v>
      </c>
      <c r="M13" s="36">
        <f t="shared" si="3"/>
        <v>0</v>
      </c>
      <c r="N13" s="36">
        <f>+ROUNDUP((C13+D13)*10%,0)</f>
        <v>0</v>
      </c>
      <c r="O13" s="35">
        <f t="shared" si="9"/>
        <v>0</v>
      </c>
      <c r="P13" s="35">
        <f t="shared" ref="P13:U13" si="13">P9</f>
        <v>0</v>
      </c>
      <c r="Q13" s="35">
        <f t="shared" si="13"/>
        <v>0</v>
      </c>
      <c r="R13" s="35">
        <f t="shared" si="13"/>
        <v>0</v>
      </c>
      <c r="S13" s="35">
        <f t="shared" si="13"/>
        <v>0</v>
      </c>
      <c r="T13" s="35">
        <f t="shared" si="13"/>
        <v>0</v>
      </c>
      <c r="U13" s="35">
        <f t="shared" si="13"/>
        <v>0</v>
      </c>
      <c r="V13" s="35">
        <v>1</v>
      </c>
      <c r="W13" s="39">
        <f>W9</f>
        <v>200</v>
      </c>
      <c r="X13" s="40">
        <f t="shared" si="5"/>
        <v>201</v>
      </c>
      <c r="Y13" s="41">
        <f t="shared" si="6"/>
        <v>-201</v>
      </c>
      <c r="Z13" s="33"/>
    </row>
    <row r="14" spans="1:26" ht="30" customHeight="1">
      <c r="A14" s="23">
        <v>6</v>
      </c>
      <c r="B14" s="24">
        <v>45139</v>
      </c>
      <c r="C14" s="34">
        <f>C13</f>
        <v>0</v>
      </c>
      <c r="D14" s="179">
        <f t="shared" ref="D14:D20" si="14">ROUND(C14*50/100,)</f>
        <v>0</v>
      </c>
      <c r="E14" s="35">
        <f t="shared" si="0"/>
        <v>0</v>
      </c>
      <c r="F14" s="35">
        <v>0</v>
      </c>
      <c r="G14" s="35">
        <v>0</v>
      </c>
      <c r="H14" s="35">
        <f>H9</f>
        <v>0</v>
      </c>
      <c r="I14" s="35">
        <f t="shared" si="12"/>
        <v>0</v>
      </c>
      <c r="J14" s="36">
        <f t="shared" si="1"/>
        <v>0</v>
      </c>
      <c r="K14" s="37">
        <f t="shared" si="2"/>
        <v>0</v>
      </c>
      <c r="L14" s="38">
        <f>L9</f>
        <v>0</v>
      </c>
      <c r="M14" s="36">
        <f t="shared" si="3"/>
        <v>0</v>
      </c>
      <c r="N14" s="36">
        <f t="shared" si="4"/>
        <v>0</v>
      </c>
      <c r="O14" s="35">
        <f t="shared" si="9"/>
        <v>0</v>
      </c>
      <c r="P14" s="35">
        <f t="shared" ref="P14:U14" si="15">P9</f>
        <v>0</v>
      </c>
      <c r="Q14" s="35">
        <f t="shared" si="15"/>
        <v>0</v>
      </c>
      <c r="R14" s="35">
        <f t="shared" si="15"/>
        <v>0</v>
      </c>
      <c r="S14" s="35">
        <f t="shared" si="15"/>
        <v>0</v>
      </c>
      <c r="T14" s="35">
        <f t="shared" si="15"/>
        <v>0</v>
      </c>
      <c r="U14" s="35">
        <f t="shared" si="15"/>
        <v>0</v>
      </c>
      <c r="V14" s="35">
        <v>1</v>
      </c>
      <c r="W14" s="39">
        <f>W9</f>
        <v>200</v>
      </c>
      <c r="X14" s="40">
        <f t="shared" si="5"/>
        <v>201</v>
      </c>
      <c r="Y14" s="41">
        <f t="shared" si="6"/>
        <v>-201</v>
      </c>
      <c r="Z14" s="33"/>
    </row>
    <row r="15" spans="1:26" ht="30" customHeight="1">
      <c r="A15" s="23">
        <v>7</v>
      </c>
      <c r="B15" s="24">
        <v>45170</v>
      </c>
      <c r="C15" s="34">
        <f>C13</f>
        <v>0</v>
      </c>
      <c r="D15" s="179">
        <f t="shared" si="14"/>
        <v>0</v>
      </c>
      <c r="E15" s="35">
        <f t="shared" si="0"/>
        <v>0</v>
      </c>
      <c r="F15" s="35">
        <v>0</v>
      </c>
      <c r="G15" s="35">
        <v>0</v>
      </c>
      <c r="H15" s="35">
        <f>H9</f>
        <v>0</v>
      </c>
      <c r="I15" s="35">
        <f t="shared" si="12"/>
        <v>0</v>
      </c>
      <c r="J15" s="36">
        <f t="shared" si="1"/>
        <v>0</v>
      </c>
      <c r="K15" s="37">
        <f t="shared" si="2"/>
        <v>0</v>
      </c>
      <c r="L15" s="38">
        <v>0</v>
      </c>
      <c r="M15" s="36">
        <f t="shared" si="3"/>
        <v>0</v>
      </c>
      <c r="N15" s="36">
        <f t="shared" si="4"/>
        <v>0</v>
      </c>
      <c r="O15" s="35">
        <f t="shared" ref="O15" si="16">O10</f>
        <v>0</v>
      </c>
      <c r="P15" s="35">
        <f t="shared" ref="P15:U15" si="17">P9</f>
        <v>0</v>
      </c>
      <c r="Q15" s="35">
        <f t="shared" si="17"/>
        <v>0</v>
      </c>
      <c r="R15" s="35">
        <f t="shared" si="17"/>
        <v>0</v>
      </c>
      <c r="S15" s="35">
        <f t="shared" si="17"/>
        <v>0</v>
      </c>
      <c r="T15" s="35">
        <f t="shared" si="17"/>
        <v>0</v>
      </c>
      <c r="U15" s="35">
        <f t="shared" si="17"/>
        <v>0</v>
      </c>
      <c r="V15" s="35">
        <v>1</v>
      </c>
      <c r="W15" s="39">
        <f>W9</f>
        <v>200</v>
      </c>
      <c r="X15" s="40">
        <f t="shared" si="5"/>
        <v>201</v>
      </c>
      <c r="Y15" s="41">
        <f t="shared" si="6"/>
        <v>-201</v>
      </c>
      <c r="Z15" s="33"/>
    </row>
    <row r="16" spans="1:26" ht="30" customHeight="1">
      <c r="A16" s="23">
        <v>8</v>
      </c>
      <c r="B16" s="24">
        <v>45200</v>
      </c>
      <c r="C16" s="34">
        <f>C13</f>
        <v>0</v>
      </c>
      <c r="D16" s="180">
        <f t="shared" si="14"/>
        <v>0</v>
      </c>
      <c r="E16" s="35">
        <f t="shared" si="0"/>
        <v>0</v>
      </c>
      <c r="F16" s="35">
        <v>0</v>
      </c>
      <c r="G16" s="35">
        <v>0</v>
      </c>
      <c r="H16" s="35">
        <f>H9</f>
        <v>0</v>
      </c>
      <c r="I16" s="35">
        <f t="shared" si="12"/>
        <v>0</v>
      </c>
      <c r="J16" s="36">
        <f t="shared" si="1"/>
        <v>0</v>
      </c>
      <c r="K16" s="37">
        <f t="shared" si="2"/>
        <v>0</v>
      </c>
      <c r="L16" s="38">
        <v>0</v>
      </c>
      <c r="M16" s="36">
        <f t="shared" si="3"/>
        <v>0</v>
      </c>
      <c r="N16" s="36">
        <f t="shared" si="4"/>
        <v>0</v>
      </c>
      <c r="O16" s="35">
        <v>0</v>
      </c>
      <c r="P16" s="35">
        <f t="shared" ref="P16:U16" si="18">P9</f>
        <v>0</v>
      </c>
      <c r="Q16" s="35">
        <f t="shared" si="18"/>
        <v>0</v>
      </c>
      <c r="R16" s="35">
        <f t="shared" si="18"/>
        <v>0</v>
      </c>
      <c r="S16" s="35">
        <f t="shared" si="18"/>
        <v>0</v>
      </c>
      <c r="T16" s="35">
        <f t="shared" si="18"/>
        <v>0</v>
      </c>
      <c r="U16" s="35">
        <f t="shared" si="18"/>
        <v>0</v>
      </c>
      <c r="V16" s="35">
        <v>1</v>
      </c>
      <c r="W16" s="39">
        <f>W9</f>
        <v>200</v>
      </c>
      <c r="X16" s="40">
        <f t="shared" si="5"/>
        <v>201</v>
      </c>
      <c r="Y16" s="41">
        <f t="shared" si="6"/>
        <v>-201</v>
      </c>
      <c r="Z16" s="33"/>
    </row>
    <row r="17" spans="1:26" ht="30" customHeight="1">
      <c r="A17" s="23">
        <v>9</v>
      </c>
      <c r="B17" s="24">
        <v>45231</v>
      </c>
      <c r="C17" s="34">
        <f>C13</f>
        <v>0</v>
      </c>
      <c r="D17" s="179">
        <f t="shared" si="14"/>
        <v>0</v>
      </c>
      <c r="E17" s="35">
        <f t="shared" si="0"/>
        <v>0</v>
      </c>
      <c r="F17" s="35">
        <v>0</v>
      </c>
      <c r="G17" s="35">
        <v>0</v>
      </c>
      <c r="H17" s="35">
        <f>H9</f>
        <v>0</v>
      </c>
      <c r="I17" s="35">
        <f t="shared" si="12"/>
        <v>0</v>
      </c>
      <c r="J17" s="36">
        <f t="shared" si="1"/>
        <v>0</v>
      </c>
      <c r="K17" s="37">
        <f t="shared" si="2"/>
        <v>0</v>
      </c>
      <c r="L17" s="38">
        <f>L9</f>
        <v>0</v>
      </c>
      <c r="M17" s="36">
        <f t="shared" si="3"/>
        <v>0</v>
      </c>
      <c r="N17" s="36">
        <f t="shared" si="4"/>
        <v>0</v>
      </c>
      <c r="O17" s="35">
        <f>O16</f>
        <v>0</v>
      </c>
      <c r="P17" s="35">
        <f t="shared" ref="P17:U17" si="19">P9</f>
        <v>0</v>
      </c>
      <c r="Q17" s="35">
        <f t="shared" si="19"/>
        <v>0</v>
      </c>
      <c r="R17" s="35">
        <f t="shared" si="19"/>
        <v>0</v>
      </c>
      <c r="S17" s="35">
        <f t="shared" si="19"/>
        <v>0</v>
      </c>
      <c r="T17" s="35">
        <f t="shared" si="19"/>
        <v>0</v>
      </c>
      <c r="U17" s="35">
        <f t="shared" si="19"/>
        <v>0</v>
      </c>
      <c r="V17" s="35">
        <v>1</v>
      </c>
      <c r="W17" s="39">
        <f>W9</f>
        <v>200</v>
      </c>
      <c r="X17" s="40">
        <f t="shared" si="5"/>
        <v>201</v>
      </c>
      <c r="Y17" s="41">
        <f t="shared" si="6"/>
        <v>-201</v>
      </c>
      <c r="Z17" s="33"/>
    </row>
    <row r="18" spans="1:26" ht="30" customHeight="1">
      <c r="A18" s="23">
        <v>10</v>
      </c>
      <c r="B18" s="24">
        <v>45261</v>
      </c>
      <c r="C18" s="34">
        <f>C13</f>
        <v>0</v>
      </c>
      <c r="D18" s="179">
        <f t="shared" si="14"/>
        <v>0</v>
      </c>
      <c r="E18" s="35">
        <f t="shared" si="0"/>
        <v>0</v>
      </c>
      <c r="F18" s="35">
        <v>0</v>
      </c>
      <c r="G18" s="35">
        <v>0</v>
      </c>
      <c r="H18" s="35">
        <f>H9</f>
        <v>0</v>
      </c>
      <c r="I18" s="35">
        <f t="shared" si="12"/>
        <v>0</v>
      </c>
      <c r="J18" s="36">
        <f t="shared" si="1"/>
        <v>0</v>
      </c>
      <c r="K18" s="37">
        <f t="shared" si="2"/>
        <v>0</v>
      </c>
      <c r="L18" s="38">
        <f>L9</f>
        <v>0</v>
      </c>
      <c r="M18" s="36">
        <f t="shared" si="3"/>
        <v>0</v>
      </c>
      <c r="N18" s="36">
        <f t="shared" si="4"/>
        <v>0</v>
      </c>
      <c r="O18" s="35">
        <f>O17</f>
        <v>0</v>
      </c>
      <c r="P18" s="35">
        <f t="shared" ref="P18:U18" si="20">P9</f>
        <v>0</v>
      </c>
      <c r="Q18" s="35">
        <f t="shared" si="20"/>
        <v>0</v>
      </c>
      <c r="R18" s="35">
        <f t="shared" si="20"/>
        <v>0</v>
      </c>
      <c r="S18" s="35">
        <f t="shared" si="20"/>
        <v>0</v>
      </c>
      <c r="T18" s="35">
        <f t="shared" si="20"/>
        <v>0</v>
      </c>
      <c r="U18" s="35">
        <f t="shared" si="20"/>
        <v>0</v>
      </c>
      <c r="V18" s="35">
        <v>1</v>
      </c>
      <c r="W18" s="39">
        <f>W9</f>
        <v>200</v>
      </c>
      <c r="X18" s="40">
        <f t="shared" si="5"/>
        <v>201</v>
      </c>
      <c r="Y18" s="41">
        <f t="shared" si="6"/>
        <v>-201</v>
      </c>
      <c r="Z18" s="33"/>
    </row>
    <row r="19" spans="1:26" ht="30" customHeight="1">
      <c r="A19" s="23">
        <v>11</v>
      </c>
      <c r="B19" s="24">
        <v>45292</v>
      </c>
      <c r="C19" s="34">
        <f>C13</f>
        <v>0</v>
      </c>
      <c r="D19" s="189">
        <f t="shared" si="14"/>
        <v>0</v>
      </c>
      <c r="E19" s="35">
        <f t="shared" si="0"/>
        <v>0</v>
      </c>
      <c r="F19" s="35">
        <v>0</v>
      </c>
      <c r="G19" s="35">
        <v>0</v>
      </c>
      <c r="H19" s="35">
        <f>H9</f>
        <v>0</v>
      </c>
      <c r="I19" s="35">
        <f t="shared" si="12"/>
        <v>0</v>
      </c>
      <c r="J19" s="36">
        <f t="shared" si="1"/>
        <v>0</v>
      </c>
      <c r="K19" s="37">
        <f t="shared" si="2"/>
        <v>0</v>
      </c>
      <c r="L19" s="38">
        <f>L9</f>
        <v>0</v>
      </c>
      <c r="M19" s="36">
        <f t="shared" si="3"/>
        <v>0</v>
      </c>
      <c r="N19" s="36">
        <f t="shared" si="4"/>
        <v>0</v>
      </c>
      <c r="O19" s="43">
        <v>0</v>
      </c>
      <c r="P19" s="35">
        <f t="shared" ref="P19:U19" si="21">P9</f>
        <v>0</v>
      </c>
      <c r="Q19" s="35">
        <f t="shared" si="21"/>
        <v>0</v>
      </c>
      <c r="R19" s="35">
        <f t="shared" si="21"/>
        <v>0</v>
      </c>
      <c r="S19" s="35">
        <f t="shared" si="21"/>
        <v>0</v>
      </c>
      <c r="T19" s="35">
        <f t="shared" si="21"/>
        <v>0</v>
      </c>
      <c r="U19" s="35">
        <f t="shared" si="21"/>
        <v>0</v>
      </c>
      <c r="V19" s="35">
        <v>1</v>
      </c>
      <c r="W19" s="39">
        <f>W9</f>
        <v>200</v>
      </c>
      <c r="X19" s="40">
        <f t="shared" si="5"/>
        <v>201</v>
      </c>
      <c r="Y19" s="41">
        <f t="shared" si="6"/>
        <v>-201</v>
      </c>
      <c r="Z19" s="33"/>
    </row>
    <row r="20" spans="1:26" ht="30" customHeight="1">
      <c r="A20" s="44">
        <v>12</v>
      </c>
      <c r="B20" s="24">
        <v>45323</v>
      </c>
      <c r="C20" s="34">
        <f>C13</f>
        <v>0</v>
      </c>
      <c r="D20" s="189">
        <f t="shared" si="14"/>
        <v>0</v>
      </c>
      <c r="E20" s="35">
        <f t="shared" si="0"/>
        <v>0</v>
      </c>
      <c r="F20" s="45">
        <v>0</v>
      </c>
      <c r="G20" s="45">
        <v>0</v>
      </c>
      <c r="H20" s="45">
        <f>H9</f>
        <v>0</v>
      </c>
      <c r="I20" s="35">
        <f t="shared" si="12"/>
        <v>0</v>
      </c>
      <c r="J20" s="36">
        <f t="shared" si="1"/>
        <v>0</v>
      </c>
      <c r="K20" s="46">
        <f t="shared" si="2"/>
        <v>0</v>
      </c>
      <c r="L20" s="47">
        <f>L9</f>
        <v>0</v>
      </c>
      <c r="M20" s="36">
        <f t="shared" si="3"/>
        <v>0</v>
      </c>
      <c r="N20" s="36">
        <f t="shared" si="4"/>
        <v>0</v>
      </c>
      <c r="O20" s="48">
        <v>0</v>
      </c>
      <c r="P20" s="49">
        <f t="shared" ref="P20:U20" si="22">P9</f>
        <v>0</v>
      </c>
      <c r="Q20" s="49">
        <f t="shared" si="22"/>
        <v>0</v>
      </c>
      <c r="R20" s="49">
        <f t="shared" si="22"/>
        <v>0</v>
      </c>
      <c r="S20" s="49">
        <f t="shared" si="22"/>
        <v>0</v>
      </c>
      <c r="T20" s="49">
        <f t="shared" si="22"/>
        <v>0</v>
      </c>
      <c r="U20" s="49">
        <f t="shared" si="22"/>
        <v>0</v>
      </c>
      <c r="V20" s="49">
        <v>1</v>
      </c>
      <c r="W20" s="50">
        <v>300</v>
      </c>
      <c r="X20" s="51">
        <f t="shared" si="5"/>
        <v>301</v>
      </c>
      <c r="Y20" s="52">
        <f t="shared" si="6"/>
        <v>-301</v>
      </c>
      <c r="Z20" s="33"/>
    </row>
    <row r="21" spans="1:26" ht="30" customHeight="1">
      <c r="A21" s="192" t="s">
        <v>32</v>
      </c>
      <c r="B21" s="193"/>
      <c r="C21" s="53">
        <f t="shared" ref="C21:Y21" si="23">SUM(C9:C20)</f>
        <v>0</v>
      </c>
      <c r="D21" s="54">
        <f t="shared" si="23"/>
        <v>0</v>
      </c>
      <c r="E21" s="54">
        <f t="shared" si="23"/>
        <v>0</v>
      </c>
      <c r="F21" s="54">
        <f t="shared" si="23"/>
        <v>0</v>
      </c>
      <c r="G21" s="54">
        <f t="shared" si="23"/>
        <v>0</v>
      </c>
      <c r="H21" s="54">
        <f t="shared" si="23"/>
        <v>0</v>
      </c>
      <c r="I21" s="54">
        <f t="shared" si="23"/>
        <v>0</v>
      </c>
      <c r="J21" s="54">
        <f t="shared" si="23"/>
        <v>0</v>
      </c>
      <c r="K21" s="55">
        <f t="shared" si="23"/>
        <v>0</v>
      </c>
      <c r="L21" s="53">
        <f t="shared" si="23"/>
        <v>0</v>
      </c>
      <c r="M21" s="56">
        <f t="shared" si="23"/>
        <v>0</v>
      </c>
      <c r="N21" s="57">
        <f t="shared" si="23"/>
        <v>0</v>
      </c>
      <c r="O21" s="57">
        <f t="shared" si="23"/>
        <v>0</v>
      </c>
      <c r="P21" s="56">
        <f t="shared" si="23"/>
        <v>0</v>
      </c>
      <c r="Q21" s="57">
        <f t="shared" si="23"/>
        <v>0</v>
      </c>
      <c r="R21" s="57">
        <f t="shared" si="23"/>
        <v>0</v>
      </c>
      <c r="S21" s="57">
        <f t="shared" si="23"/>
        <v>0</v>
      </c>
      <c r="T21" s="57">
        <f t="shared" si="23"/>
        <v>0</v>
      </c>
      <c r="U21" s="57">
        <f t="shared" si="23"/>
        <v>0</v>
      </c>
      <c r="V21" s="57">
        <f t="shared" si="23"/>
        <v>12</v>
      </c>
      <c r="W21" s="57">
        <f t="shared" si="23"/>
        <v>2500</v>
      </c>
      <c r="X21" s="58">
        <f t="shared" si="23"/>
        <v>2512</v>
      </c>
      <c r="Y21" s="59">
        <f t="shared" si="23"/>
        <v>-2512</v>
      </c>
      <c r="Z21" s="33"/>
    </row>
    <row r="22" spans="1:26" ht="33" customHeight="1">
      <c r="A22" s="60" t="s">
        <v>33</v>
      </c>
      <c r="B22" s="61"/>
      <c r="C22" s="62"/>
      <c r="D22" s="62"/>
      <c r="E22" s="62"/>
      <c r="F22" s="62"/>
      <c r="G22" s="62"/>
      <c r="H22" s="62"/>
      <c r="I22" s="62"/>
      <c r="J22" s="62"/>
      <c r="K22" s="63"/>
      <c r="L22" s="64" t="s">
        <v>34</v>
      </c>
      <c r="M22" s="62"/>
      <c r="N22" s="62"/>
      <c r="O22" s="62"/>
      <c r="P22" s="62"/>
      <c r="Q22" s="62"/>
      <c r="R22" s="62"/>
      <c r="S22" s="62"/>
      <c r="T22" s="62"/>
      <c r="U22" s="62"/>
      <c r="V22" s="194"/>
      <c r="W22" s="195"/>
      <c r="X22" s="195"/>
      <c r="Y22" s="196"/>
      <c r="Z22" s="33"/>
    </row>
    <row r="23" spans="1:26" ht="30" customHeight="1">
      <c r="A23" s="197" t="s">
        <v>35</v>
      </c>
      <c r="B23" s="198"/>
      <c r="C23" s="201" t="s">
        <v>36</v>
      </c>
      <c r="D23" s="202"/>
      <c r="E23" s="202"/>
      <c r="F23" s="202"/>
      <c r="G23" s="202"/>
      <c r="H23" s="202"/>
      <c r="I23" s="202"/>
      <c r="J23" s="204"/>
      <c r="K23" s="65">
        <v>0</v>
      </c>
      <c r="L23" s="66" t="s">
        <v>37</v>
      </c>
      <c r="M23" s="67"/>
      <c r="N23" s="67"/>
      <c r="O23" s="68">
        <v>0</v>
      </c>
      <c r="P23" s="203"/>
      <c r="Q23" s="202"/>
      <c r="R23" s="202"/>
      <c r="S23" s="202"/>
      <c r="T23" s="202"/>
      <c r="U23" s="202"/>
      <c r="V23" s="202"/>
      <c r="W23" s="204"/>
      <c r="X23" s="69">
        <f t="shared" ref="X23:X24" si="24">O23</f>
        <v>0</v>
      </c>
      <c r="Y23" s="70">
        <f t="shared" ref="Y23:Y25" si="25">MIN(K23-X23)</f>
        <v>0</v>
      </c>
      <c r="Z23" s="33"/>
    </row>
    <row r="24" spans="1:26" ht="30" customHeight="1">
      <c r="A24" s="199"/>
      <c r="B24" s="200"/>
      <c r="C24" s="205" t="s">
        <v>38</v>
      </c>
      <c r="D24" s="206"/>
      <c r="E24" s="206"/>
      <c r="F24" s="206"/>
      <c r="G24" s="206"/>
      <c r="H24" s="206"/>
      <c r="I24" s="206"/>
      <c r="J24" s="208"/>
      <c r="K24" s="71">
        <v>0</v>
      </c>
      <c r="L24" s="72" t="s">
        <v>39</v>
      </c>
      <c r="M24" s="73"/>
      <c r="N24" s="73"/>
      <c r="O24" s="74">
        <v>0</v>
      </c>
      <c r="P24" s="207"/>
      <c r="Q24" s="206"/>
      <c r="R24" s="206"/>
      <c r="S24" s="206"/>
      <c r="T24" s="206"/>
      <c r="U24" s="206"/>
      <c r="V24" s="206"/>
      <c r="W24" s="208"/>
      <c r="X24" s="75">
        <f t="shared" si="24"/>
        <v>0</v>
      </c>
      <c r="Y24" s="76">
        <f t="shared" si="25"/>
        <v>0</v>
      </c>
      <c r="Z24" s="33"/>
    </row>
    <row r="25" spans="1:26" ht="39" customHeight="1">
      <c r="A25" s="220" t="s">
        <v>40</v>
      </c>
      <c r="B25" s="221"/>
      <c r="C25" s="221"/>
      <c r="D25" s="221"/>
      <c r="E25" s="221"/>
      <c r="F25" s="221"/>
      <c r="G25" s="221"/>
      <c r="H25" s="221"/>
      <c r="I25" s="221"/>
      <c r="J25" s="223"/>
      <c r="K25" s="55">
        <f>K21+K23+K24</f>
        <v>0</v>
      </c>
      <c r="L25" s="222" t="s">
        <v>41</v>
      </c>
      <c r="M25" s="221"/>
      <c r="N25" s="223"/>
      <c r="O25" s="54">
        <f>O21+O23+O24</f>
        <v>0</v>
      </c>
      <c r="P25" s="224"/>
      <c r="Q25" s="221"/>
      <c r="R25" s="221"/>
      <c r="S25" s="221"/>
      <c r="T25" s="221"/>
      <c r="U25" s="221"/>
      <c r="V25" s="221"/>
      <c r="W25" s="223"/>
      <c r="X25" s="77">
        <f>X21+X23+X24</f>
        <v>2512</v>
      </c>
      <c r="Y25" s="78">
        <f t="shared" si="25"/>
        <v>-2512</v>
      </c>
      <c r="Z25" s="33"/>
    </row>
    <row r="26" spans="1:26" ht="12.75" customHeight="1"/>
    <row r="27" spans="1:26" ht="12.75" customHeight="1"/>
    <row r="28" spans="1:26" ht="19.5" customHeight="1">
      <c r="A28" s="171" t="s">
        <v>42</v>
      </c>
      <c r="B28" s="178" t="s">
        <v>215</v>
      </c>
      <c r="C28" s="172"/>
      <c r="D28" s="172"/>
      <c r="E28" s="172"/>
      <c r="F28" s="172"/>
      <c r="G28" s="172"/>
      <c r="H28" s="172"/>
      <c r="I28" s="173"/>
      <c r="J28" s="173"/>
      <c r="K28" s="173"/>
      <c r="L28" s="173"/>
      <c r="M28" s="177"/>
      <c r="N28" s="177"/>
    </row>
    <row r="29" spans="1:26" ht="12.75" customHeight="1">
      <c r="A29" s="174" t="s">
        <v>216</v>
      </c>
      <c r="B29" s="277" t="s">
        <v>220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</row>
    <row r="30" spans="1:26" ht="12.75" customHeight="1">
      <c r="A30" s="175" t="s">
        <v>218</v>
      </c>
      <c r="B30" s="176" t="s">
        <v>219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</row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</sheetData>
  <mergeCells count="40">
    <mergeCell ref="A21:B21"/>
    <mergeCell ref="A23:B24"/>
    <mergeCell ref="P25:W25"/>
    <mergeCell ref="V22:Y22"/>
    <mergeCell ref="P23:W23"/>
    <mergeCell ref="P24:W24"/>
    <mergeCell ref="C23:J23"/>
    <mergeCell ref="C24:J24"/>
    <mergeCell ref="Y4:Y7"/>
    <mergeCell ref="A5:A7"/>
    <mergeCell ref="B5:B7"/>
    <mergeCell ref="C6:C7"/>
    <mergeCell ref="D6:D7"/>
    <mergeCell ref="E6:E7"/>
    <mergeCell ref="F6:F7"/>
    <mergeCell ref="G6:G7"/>
    <mergeCell ref="H6:H7"/>
    <mergeCell ref="X6:X7"/>
    <mergeCell ref="T6:U6"/>
    <mergeCell ref="V6:V7"/>
    <mergeCell ref="J6:J7"/>
    <mergeCell ref="K6:K7"/>
    <mergeCell ref="A4:B4"/>
    <mergeCell ref="I6:I7"/>
    <mergeCell ref="B29:N29"/>
    <mergeCell ref="A1:X1"/>
    <mergeCell ref="I2:N2"/>
    <mergeCell ref="L6:L7"/>
    <mergeCell ref="M6:M7"/>
    <mergeCell ref="W6:W7"/>
    <mergeCell ref="V4:X4"/>
    <mergeCell ref="T4:U4"/>
    <mergeCell ref="C5:K5"/>
    <mergeCell ref="L5:X5"/>
    <mergeCell ref="N6:N7"/>
    <mergeCell ref="O6:O7"/>
    <mergeCell ref="P6:P7"/>
    <mergeCell ref="Q6:S6"/>
    <mergeCell ref="A25:J25"/>
    <mergeCell ref="L25:N25"/>
  </mergeCells>
  <pageMargins left="0.51" right="0.16" top="0.75" bottom="0.75" header="0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D99"/>
  <sheetViews>
    <sheetView view="pageBreakPreview" zoomScale="73" zoomScaleNormal="85" zoomScaleSheetLayoutView="73" workbookViewId="0">
      <selection activeCell="D23" sqref="D23"/>
    </sheetView>
  </sheetViews>
  <sheetFormatPr defaultColWidth="14.42578125" defaultRowHeight="15" customHeight="1"/>
  <cols>
    <col min="1" max="1" width="9.5703125" customWidth="1"/>
    <col min="2" max="2" width="88.28515625" customWidth="1"/>
    <col min="3" max="3" width="24.28515625" customWidth="1"/>
    <col min="4" max="4" width="20.7109375" customWidth="1"/>
    <col min="5" max="11" width="8.7109375" customWidth="1"/>
  </cols>
  <sheetData>
    <row r="1" spans="1:4" ht="23.25" customHeight="1">
      <c r="A1" s="267" t="s">
        <v>43</v>
      </c>
      <c r="B1" s="252"/>
      <c r="C1" s="252"/>
      <c r="D1" s="252"/>
    </row>
    <row r="2" spans="1:4" ht="12.75" customHeight="1">
      <c r="A2" s="268" t="s">
        <v>44</v>
      </c>
      <c r="B2" s="252"/>
      <c r="C2" s="252"/>
      <c r="D2" s="252"/>
    </row>
    <row r="3" spans="1:4" ht="16.5" customHeight="1">
      <c r="A3" s="268" t="s">
        <v>203</v>
      </c>
      <c r="B3" s="252"/>
      <c r="C3" s="252"/>
      <c r="D3" s="252"/>
    </row>
    <row r="4" spans="1:4" ht="18.75" customHeight="1">
      <c r="A4" s="268" t="s">
        <v>202</v>
      </c>
      <c r="B4" s="252"/>
      <c r="C4" s="252"/>
      <c r="D4" s="252"/>
    </row>
    <row r="5" spans="1:4" ht="2.25" customHeight="1">
      <c r="A5" s="81"/>
      <c r="B5" s="81"/>
      <c r="C5" s="81"/>
      <c r="D5" s="81"/>
    </row>
    <row r="6" spans="1:4" ht="26.25" customHeight="1">
      <c r="A6" s="82" t="s">
        <v>45</v>
      </c>
      <c r="B6" s="82" t="str">
        <f>NPS!C4</f>
        <v>ABC</v>
      </c>
      <c r="C6" s="82" t="s">
        <v>46</v>
      </c>
      <c r="D6" s="83" t="s">
        <v>47</v>
      </c>
    </row>
    <row r="7" spans="1:4" ht="20.25" customHeight="1">
      <c r="A7" s="84" t="s">
        <v>48</v>
      </c>
      <c r="B7" s="85" t="str">
        <f>NPS!H4</f>
        <v>XYZ</v>
      </c>
      <c r="C7" s="86" t="str">
        <f>NPS!P4</f>
        <v>ABCD</v>
      </c>
      <c r="D7" s="86">
        <f>NPS!V4</f>
        <v>0</v>
      </c>
    </row>
    <row r="8" spans="1:4" ht="12.75" customHeight="1">
      <c r="A8" s="269" t="s">
        <v>49</v>
      </c>
      <c r="B8" s="271" t="s">
        <v>50</v>
      </c>
      <c r="C8" s="273" t="s">
        <v>51</v>
      </c>
      <c r="D8" s="275" t="s">
        <v>51</v>
      </c>
    </row>
    <row r="9" spans="1:4" ht="14.25" customHeight="1">
      <c r="A9" s="270"/>
      <c r="B9" s="272"/>
      <c r="C9" s="274"/>
      <c r="D9" s="276"/>
    </row>
    <row r="10" spans="1:4" ht="24.75" customHeight="1">
      <c r="A10" s="87">
        <v>1</v>
      </c>
      <c r="B10" s="88" t="s">
        <v>221</v>
      </c>
      <c r="C10" s="89"/>
      <c r="D10" s="90">
        <f>NPS!K21</f>
        <v>0</v>
      </c>
    </row>
    <row r="11" spans="1:4" ht="24.75" customHeight="1">
      <c r="A11" s="253">
        <v>2</v>
      </c>
      <c r="B11" s="92" t="s">
        <v>52</v>
      </c>
      <c r="C11" s="93"/>
      <c r="D11" s="94"/>
    </row>
    <row r="12" spans="1:4" ht="38.25" customHeight="1">
      <c r="A12" s="254"/>
      <c r="B12" s="164" t="s">
        <v>212</v>
      </c>
      <c r="C12" s="96"/>
      <c r="D12" s="97">
        <v>75000</v>
      </c>
    </row>
    <row r="13" spans="1:4" ht="24.75" customHeight="1">
      <c r="A13" s="255"/>
      <c r="B13" s="98" t="s">
        <v>53</v>
      </c>
      <c r="C13" s="99"/>
      <c r="D13" s="100">
        <f>SUM(D12)</f>
        <v>75000</v>
      </c>
    </row>
    <row r="14" spans="1:4" ht="24.75" customHeight="1">
      <c r="A14" s="101">
        <v>3</v>
      </c>
      <c r="B14" s="102" t="s">
        <v>54</v>
      </c>
      <c r="C14" s="103"/>
      <c r="D14" s="104" t="e">
        <f>CEILING(D10-D13,10)</f>
        <v>#NUM!</v>
      </c>
    </row>
    <row r="15" spans="1:4" ht="24.75" customHeight="1">
      <c r="A15" s="91">
        <v>4</v>
      </c>
      <c r="B15" s="92" t="s">
        <v>55</v>
      </c>
      <c r="C15" s="93"/>
      <c r="D15" s="105">
        <v>0</v>
      </c>
    </row>
    <row r="16" spans="1:4" ht="24.75" customHeight="1">
      <c r="A16" s="106"/>
      <c r="B16" s="95" t="s">
        <v>56</v>
      </c>
      <c r="C16" s="96"/>
      <c r="D16" s="107">
        <v>0</v>
      </c>
    </row>
    <row r="17" spans="1:4" ht="24.75" customHeight="1">
      <c r="A17" s="106"/>
      <c r="B17" s="95" t="s">
        <v>57</v>
      </c>
      <c r="C17" s="96" t="s">
        <v>58</v>
      </c>
      <c r="D17" s="107">
        <v>0</v>
      </c>
    </row>
    <row r="18" spans="1:4" ht="24.75" customHeight="1">
      <c r="A18" s="108"/>
      <c r="B18" s="98" t="s">
        <v>59</v>
      </c>
      <c r="C18" s="99"/>
      <c r="D18" s="100">
        <f>SUM(D15:D17)</f>
        <v>0</v>
      </c>
    </row>
    <row r="19" spans="1:4" ht="24.75" customHeight="1">
      <c r="A19" s="101">
        <v>5</v>
      </c>
      <c r="B19" s="109" t="s">
        <v>60</v>
      </c>
      <c r="C19" s="103"/>
      <c r="D19" s="110" t="e">
        <f>D14+D18</f>
        <v>#NUM!</v>
      </c>
    </row>
    <row r="20" spans="1:4" ht="24.75" customHeight="1">
      <c r="A20" s="169">
        <v>6</v>
      </c>
      <c r="B20" s="111" t="s">
        <v>61</v>
      </c>
      <c r="C20" s="112"/>
      <c r="D20" s="113"/>
    </row>
    <row r="21" spans="1:4" ht="35.25" customHeight="1">
      <c r="A21" s="106"/>
      <c r="B21" s="114" t="s">
        <v>62</v>
      </c>
      <c r="C21" s="96">
        <f>NPS!M21</f>
        <v>0</v>
      </c>
      <c r="D21" s="107">
        <v>0</v>
      </c>
    </row>
    <row r="22" spans="1:4" ht="24.75" customHeight="1">
      <c r="A22" s="108"/>
      <c r="B22" s="116" t="s">
        <v>63</v>
      </c>
      <c r="C22" s="96"/>
      <c r="D22" s="115">
        <f>C21</f>
        <v>0</v>
      </c>
    </row>
    <row r="23" spans="1:4" ht="24.75" customHeight="1">
      <c r="A23" s="117">
        <v>7</v>
      </c>
      <c r="B23" s="118" t="s">
        <v>64</v>
      </c>
      <c r="C23" s="119"/>
      <c r="D23" s="120" t="e">
        <f>D19-D22</f>
        <v>#NUM!</v>
      </c>
    </row>
    <row r="24" spans="1:4" ht="12.75" customHeight="1">
      <c r="A24" s="121"/>
      <c r="B24" s="122"/>
      <c r="C24" s="123"/>
      <c r="D24" s="124"/>
    </row>
    <row r="25" spans="1:4" ht="18" customHeight="1">
      <c r="A25" s="253">
        <v>8</v>
      </c>
      <c r="B25" s="125" t="s">
        <v>65</v>
      </c>
      <c r="C25" s="256" t="s">
        <v>66</v>
      </c>
      <c r="D25" s="259">
        <v>0</v>
      </c>
    </row>
    <row r="26" spans="1:4" ht="18" customHeight="1">
      <c r="A26" s="254"/>
      <c r="B26" s="126" t="s">
        <v>67</v>
      </c>
      <c r="C26" s="257"/>
      <c r="D26" s="260"/>
    </row>
    <row r="27" spans="1:4" ht="18" customHeight="1">
      <c r="A27" s="254"/>
      <c r="B27" s="127"/>
      <c r="C27" s="258"/>
      <c r="D27" s="261"/>
    </row>
    <row r="28" spans="1:4" ht="30" customHeight="1">
      <c r="A28" s="254"/>
      <c r="B28" s="128" t="s">
        <v>204</v>
      </c>
      <c r="C28" s="262" t="s">
        <v>68</v>
      </c>
      <c r="D28" s="263" t="e">
        <f>IF(D23&gt;700000,0,IF(D23&gt;300000,ROUND((SUM(D23-300000)*5/100),0),0))</f>
        <v>#NUM!</v>
      </c>
    </row>
    <row r="29" spans="1:4" ht="30" customHeight="1">
      <c r="A29" s="254"/>
      <c r="B29" s="128" t="s">
        <v>69</v>
      </c>
      <c r="C29" s="257"/>
      <c r="D29" s="264"/>
    </row>
    <row r="30" spans="1:4" ht="27.75" customHeight="1">
      <c r="A30" s="254"/>
      <c r="B30" s="128"/>
      <c r="C30" s="258"/>
      <c r="D30" s="265"/>
    </row>
    <row r="31" spans="1:4" ht="24" customHeight="1">
      <c r="A31" s="254"/>
      <c r="B31" s="126" t="s">
        <v>205</v>
      </c>
      <c r="C31" s="262" t="s">
        <v>206</v>
      </c>
      <c r="D31" s="263" t="e">
        <f>IF(D23&gt;1000000,0,IF(D23&gt;700000,ROUND((SUM(D23-700000)*10/100+20000),0),0))</f>
        <v>#NUM!</v>
      </c>
    </row>
    <row r="32" spans="1:4" ht="24" customHeight="1">
      <c r="A32" s="254"/>
      <c r="B32" s="128" t="s">
        <v>70</v>
      </c>
      <c r="C32" s="257"/>
      <c r="D32" s="264"/>
    </row>
    <row r="33" spans="1:4" ht="12.75" customHeight="1">
      <c r="A33" s="254"/>
      <c r="B33" s="128"/>
      <c r="C33" s="257"/>
      <c r="D33" s="264"/>
    </row>
    <row r="34" spans="1:4" ht="30" customHeight="1">
      <c r="A34" s="254"/>
      <c r="B34" s="129"/>
      <c r="C34" s="258"/>
      <c r="D34" s="265"/>
    </row>
    <row r="35" spans="1:4" ht="18.75" customHeight="1">
      <c r="A35" s="254"/>
      <c r="B35" s="126" t="s">
        <v>207</v>
      </c>
      <c r="C35" s="262" t="s">
        <v>209</v>
      </c>
      <c r="D35" s="263" t="e">
        <f>IF(D23&gt;1200000,0,IF(D23&gt;1000000,ROUND((SUM(D23-1000000)*15/100+50000),0),0))</f>
        <v>#NUM!</v>
      </c>
    </row>
    <row r="36" spans="1:4" ht="18.75" customHeight="1">
      <c r="A36" s="254"/>
      <c r="B36" s="128" t="s">
        <v>208</v>
      </c>
      <c r="C36" s="257"/>
      <c r="D36" s="264"/>
    </row>
    <row r="37" spans="1:4" ht="18.75" customHeight="1">
      <c r="A37" s="254"/>
      <c r="B37" s="128"/>
      <c r="C37" s="257"/>
      <c r="D37" s="264"/>
    </row>
    <row r="38" spans="1:4" ht="43.5" customHeight="1">
      <c r="A38" s="254"/>
      <c r="B38" s="129"/>
      <c r="C38" s="258"/>
      <c r="D38" s="265"/>
    </row>
    <row r="39" spans="1:4" ht="12.75" customHeight="1">
      <c r="A39" s="254"/>
      <c r="B39" s="126" t="s">
        <v>71</v>
      </c>
      <c r="C39" s="262" t="s">
        <v>210</v>
      </c>
      <c r="D39" s="263" t="e">
        <f>IF(D23&gt;1500000,0,IF(D23&gt;1200000,ROUND((SUM(D23-1200000)*20/100+80000),0),0))</f>
        <v>#NUM!</v>
      </c>
    </row>
    <row r="40" spans="1:4" ht="12.75" customHeight="1">
      <c r="A40" s="254"/>
      <c r="B40" s="128" t="s">
        <v>72</v>
      </c>
      <c r="C40" s="257"/>
      <c r="D40" s="264"/>
    </row>
    <row r="41" spans="1:4" ht="12.75" customHeight="1">
      <c r="A41" s="254"/>
      <c r="B41" s="128"/>
      <c r="C41" s="257"/>
      <c r="D41" s="264"/>
    </row>
    <row r="42" spans="1:4" ht="52.5" customHeight="1">
      <c r="A42" s="254"/>
      <c r="B42" s="129"/>
      <c r="C42" s="258"/>
      <c r="D42" s="265"/>
    </row>
    <row r="43" spans="1:4" ht="12.75" customHeight="1">
      <c r="A43" s="254"/>
      <c r="B43" s="126" t="s">
        <v>73</v>
      </c>
      <c r="C43" s="262" t="s">
        <v>211</v>
      </c>
      <c r="D43" s="263" t="e">
        <f>IF(D23&gt;1500000,ROUND((SUM(D23-1500000)*30/100+140000),0),0)</f>
        <v>#NUM!</v>
      </c>
    </row>
    <row r="44" spans="1:4" ht="32.25" customHeight="1">
      <c r="A44" s="254"/>
      <c r="B44" s="130" t="s">
        <v>74</v>
      </c>
      <c r="C44" s="257"/>
      <c r="D44" s="264"/>
    </row>
    <row r="45" spans="1:4" ht="6" customHeight="1">
      <c r="A45" s="254"/>
      <c r="B45" s="131"/>
      <c r="C45" s="257"/>
      <c r="D45" s="264"/>
    </row>
    <row r="46" spans="1:4" ht="36.75" customHeight="1">
      <c r="A46" s="255"/>
      <c r="B46" s="129"/>
      <c r="C46" s="258"/>
      <c r="D46" s="265"/>
    </row>
    <row r="47" spans="1:4" ht="39.75" customHeight="1">
      <c r="A47" s="132">
        <v>9</v>
      </c>
      <c r="B47" s="133" t="s">
        <v>75</v>
      </c>
      <c r="C47" s="134"/>
      <c r="D47" s="135" t="e">
        <f>IF(D23&lt;=700000,25000,0)</f>
        <v>#NUM!</v>
      </c>
    </row>
    <row r="48" spans="1:4" ht="24.75" customHeight="1">
      <c r="A48" s="101">
        <v>10</v>
      </c>
      <c r="B48" s="136" t="s">
        <v>76</v>
      </c>
      <c r="C48" s="137"/>
      <c r="D48" s="138" t="e">
        <f>IF((SUM(D28:D46)-D47)&lt;0,0,(SUM(D28:D46)-D47))</f>
        <v>#NUM!</v>
      </c>
    </row>
    <row r="49" spans="1:4" ht="29.25" customHeight="1">
      <c r="A49" s="139">
        <v>11</v>
      </c>
      <c r="B49" s="140" t="s">
        <v>77</v>
      </c>
      <c r="C49" s="137"/>
      <c r="D49" s="141" t="e">
        <f>ROUND((D48)*0.04,0)</f>
        <v>#NUM!</v>
      </c>
    </row>
    <row r="50" spans="1:4" ht="24.75" customHeight="1">
      <c r="A50" s="139">
        <v>12</v>
      </c>
      <c r="B50" s="142" t="s">
        <v>78</v>
      </c>
      <c r="C50" s="137"/>
      <c r="D50" s="143" t="e">
        <f>D48+D49</f>
        <v>#NUM!</v>
      </c>
    </row>
    <row r="51" spans="1:4" ht="24.75" customHeight="1">
      <c r="A51" s="139">
        <v>13</v>
      </c>
      <c r="B51" s="144" t="s">
        <v>79</v>
      </c>
      <c r="C51" s="99"/>
      <c r="D51" s="145">
        <v>0</v>
      </c>
    </row>
    <row r="52" spans="1:4" ht="24.75" customHeight="1">
      <c r="A52" s="139">
        <v>14</v>
      </c>
      <c r="B52" s="146" t="s">
        <v>80</v>
      </c>
      <c r="C52" s="147"/>
      <c r="D52" s="148" t="e">
        <f>D50-D51</f>
        <v>#NUM!</v>
      </c>
    </row>
    <row r="53" spans="1:4" ht="24.75" customHeight="1">
      <c r="A53" s="101">
        <v>15</v>
      </c>
      <c r="B53" s="146" t="s">
        <v>81</v>
      </c>
      <c r="C53" s="93"/>
      <c r="D53" s="149">
        <f>NPS!O21</f>
        <v>0</v>
      </c>
    </row>
    <row r="54" spans="1:4" ht="34.5" customHeight="1">
      <c r="A54" s="150">
        <v>16</v>
      </c>
      <c r="B54" s="151" t="s">
        <v>82</v>
      </c>
      <c r="C54" s="152" t="e">
        <f>IF((D52-D53)&lt;0,"Refundable","Tax Payble")</f>
        <v>#NUM!</v>
      </c>
      <c r="D54" s="153" t="e">
        <f>(D52-D53)</f>
        <v>#NUM!</v>
      </c>
    </row>
    <row r="55" spans="1:4" ht="12.75" customHeight="1">
      <c r="A55" s="154"/>
      <c r="B55" s="79"/>
      <c r="C55" s="154"/>
      <c r="D55" s="80"/>
    </row>
    <row r="56" spans="1:4" ht="18.75" customHeight="1">
      <c r="A56" s="266" t="s">
        <v>83</v>
      </c>
      <c r="B56" s="266"/>
      <c r="C56" s="266"/>
      <c r="D56" s="266"/>
    </row>
    <row r="57" spans="1:4" ht="12.75" customHeight="1">
      <c r="A57" s="154"/>
      <c r="B57" s="251"/>
      <c r="C57" s="252"/>
      <c r="D57" s="252"/>
    </row>
    <row r="58" spans="1:4" ht="12.75" customHeight="1">
      <c r="A58" s="154"/>
      <c r="B58" s="155"/>
      <c r="C58" s="155"/>
      <c r="D58" s="155"/>
    </row>
    <row r="59" spans="1:4" ht="15.75" customHeight="1">
      <c r="A59" s="154"/>
      <c r="B59" s="154"/>
      <c r="C59" s="154"/>
      <c r="D59" s="154"/>
    </row>
    <row r="60" spans="1:4" ht="25.5" customHeight="1">
      <c r="A60" s="154"/>
      <c r="B60" s="156" t="s">
        <v>84</v>
      </c>
      <c r="C60" s="154"/>
      <c r="D60" s="154"/>
    </row>
    <row r="61" spans="1:4" ht="21.75" customHeight="1">
      <c r="A61" s="154"/>
      <c r="B61" s="80" t="s">
        <v>199</v>
      </c>
      <c r="C61" s="80"/>
      <c r="D61" s="80"/>
    </row>
    <row r="62" spans="1:4" ht="22.5" customHeight="1">
      <c r="A62" s="154"/>
      <c r="B62" s="80" t="s">
        <v>201</v>
      </c>
      <c r="C62" s="80"/>
      <c r="D62" s="80"/>
    </row>
    <row r="63" spans="1:4" ht="27" customHeight="1">
      <c r="A63" s="157"/>
      <c r="B63" s="158" t="s">
        <v>200</v>
      </c>
      <c r="C63" s="157"/>
      <c r="D63" s="157"/>
    </row>
    <row r="64" spans="1:4" ht="20.25" customHeight="1">
      <c r="B64" s="159" t="s">
        <v>85</v>
      </c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24">
    <mergeCell ref="B57:D57"/>
    <mergeCell ref="A25:A46"/>
    <mergeCell ref="D25:D27"/>
    <mergeCell ref="C35:C38"/>
    <mergeCell ref="D35:D38"/>
    <mergeCell ref="C39:C42"/>
    <mergeCell ref="D39:D42"/>
    <mergeCell ref="C31:C34"/>
    <mergeCell ref="D31:D34"/>
    <mergeCell ref="A56:D56"/>
    <mergeCell ref="A11:A13"/>
    <mergeCell ref="C25:C27"/>
    <mergeCell ref="C28:C30"/>
    <mergeCell ref="D28:D30"/>
    <mergeCell ref="C43:C46"/>
    <mergeCell ref="D43:D46"/>
    <mergeCell ref="A1:D1"/>
    <mergeCell ref="A2:D2"/>
    <mergeCell ref="A3:D3"/>
    <mergeCell ref="A4:D4"/>
    <mergeCell ref="A8:A9"/>
    <mergeCell ref="B8:B9"/>
    <mergeCell ref="D8:D9"/>
    <mergeCell ref="C8:C9"/>
  </mergeCells>
  <pageMargins left="0.31496062992125984" right="0.23622047244094491" top="0.15748031496062992" bottom="0.23622047244094491" header="0.15748031496062992" footer="0"/>
  <pageSetup scale="78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 (2)</vt:lpstr>
      <vt:lpstr>GPF</vt:lpstr>
      <vt:lpstr>Annexure II GPF</vt:lpstr>
      <vt:lpstr>NPS</vt:lpstr>
      <vt:lpstr>AnnexureII NPS</vt:lpstr>
    </vt:vector>
  </TitlesOfParts>
  <Company>pwd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cl6001004</dc:creator>
  <cp:lastModifiedBy>EXAM</cp:lastModifiedBy>
  <cp:lastPrinted>2025-01-14T07:33:54Z</cp:lastPrinted>
  <dcterms:created xsi:type="dcterms:W3CDTF">2006-11-29T05:27:05Z</dcterms:created>
  <dcterms:modified xsi:type="dcterms:W3CDTF">2025-01-21T05:29:21Z</dcterms:modified>
</cp:coreProperties>
</file>